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4355" windowHeight="7740" activeTab="2"/>
  </bookViews>
  <sheets>
    <sheet name="Comb. Flow-Volume Worksheet" sheetId="1" r:id="rId1"/>
    <sheet name="Mean Annual Precip Map" sheetId="4" r:id="rId2"/>
    <sheet name="Guidance (from Section 5.1)" sheetId="5" r:id="rId3"/>
    <sheet name="lookup tables" sheetId="6" r:id="rId4"/>
  </sheets>
  <externalReferences>
    <externalReference r:id="rId5"/>
  </externalReferences>
  <definedNames>
    <definedName name="_xlnm.Print_Area" localSheetId="0">'Comb. Flow-Volume Worksheet'!$A$1:$G$75</definedName>
    <definedName name="_xlnm.Print_Area" localSheetId="2">'Guidance (from Section 5.1)'!$A$1:$A$98</definedName>
    <definedName name="Rainfall_Region">'[1]lookup tables'!$A$2:$A$8</definedName>
  </definedNames>
  <calcPr calcId="152511"/>
</workbook>
</file>

<file path=xl/calcChain.xml><?xml version="1.0" encoding="utf-8"?>
<calcChain xmlns="http://schemas.openxmlformats.org/spreadsheetml/2006/main">
  <c r="E24" i="1" l="1"/>
  <c r="E25" i="1"/>
  <c r="E27" i="1"/>
  <c r="F41" i="1"/>
  <c r="C13" i="1"/>
  <c r="F16" i="1"/>
  <c r="F44" i="1"/>
  <c r="F47" i="1"/>
  <c r="C52" i="1"/>
  <c r="C55" i="1"/>
  <c r="C56" i="1"/>
  <c r="C75" i="1"/>
  <c r="C26" i="1"/>
  <c r="C68" i="1"/>
  <c r="C57" i="1"/>
  <c r="C69" i="1"/>
  <c r="C70" i="1"/>
  <c r="C71" i="1"/>
  <c r="C60" i="1"/>
  <c r="C61" i="1"/>
  <c r="C62" i="1"/>
  <c r="C65" i="1"/>
</calcChain>
</file>

<file path=xl/sharedStrings.xml><?xml version="1.0" encoding="utf-8"?>
<sst xmlns="http://schemas.openxmlformats.org/spreadsheetml/2006/main" count="128" uniqueCount="121">
  <si>
    <t>Project Name:</t>
  </si>
  <si>
    <t>City application ID:</t>
  </si>
  <si>
    <t>Tract or Parcel Map No:</t>
  </si>
  <si>
    <t>Type of Surface</t>
  </si>
  <si>
    <t>1-1</t>
  </si>
  <si>
    <t>1-2</t>
  </si>
  <si>
    <t>1-3</t>
  </si>
  <si>
    <t>1-4</t>
  </si>
  <si>
    <t>1-5</t>
  </si>
  <si>
    <t>1-6</t>
  </si>
  <si>
    <t>Site Address or APN:</t>
  </si>
  <si>
    <t>2-1</t>
  </si>
  <si>
    <t>2-2</t>
  </si>
  <si>
    <t>2-3</t>
  </si>
  <si>
    <t xml:space="preserve"> Name of DMA:</t>
  </si>
  <si>
    <t>3-1</t>
  </si>
  <si>
    <t>3-2</t>
  </si>
  <si>
    <t>Total DMA Area (square feet) =</t>
  </si>
  <si>
    <t>3.0 Calculate Unit Basin Storage Volume in Inches</t>
  </si>
  <si>
    <t>Required Capture Volume (in cubic feet):</t>
  </si>
  <si>
    <t>Cubic feet</t>
  </si>
  <si>
    <t>Rainfall intensity</t>
  </si>
  <si>
    <t>Inches per hour</t>
  </si>
  <si>
    <t>Hours of Rain Event Duration</t>
  </si>
  <si>
    <t>4-1</t>
  </si>
  <si>
    <t>Square feet</t>
  </si>
  <si>
    <t>5-1</t>
  </si>
  <si>
    <t>5-2</t>
  </si>
  <si>
    <r>
      <rPr>
        <b/>
        <sz val="14"/>
        <color theme="1"/>
        <rFont val="Calibri"/>
        <family val="2"/>
        <scheme val="minor"/>
      </rPr>
      <t>Feet</t>
    </r>
    <r>
      <rPr>
        <sz val="11"/>
        <color theme="1"/>
        <rFont val="Calibri"/>
        <family val="2"/>
        <scheme val="minor"/>
      </rPr>
      <t xml:space="preserve"> (Depth of stored runoff in surface ponding area)</t>
    </r>
  </si>
  <si>
    <r>
      <rPr>
        <b/>
        <sz val="14"/>
        <color theme="1"/>
        <rFont val="Calibri"/>
        <family val="2"/>
        <scheme val="minor"/>
      </rPr>
      <t>Inches</t>
    </r>
    <r>
      <rPr>
        <sz val="11"/>
        <color theme="1"/>
        <rFont val="Calibri"/>
        <family val="2"/>
        <scheme val="minor"/>
      </rPr>
      <t xml:space="preserve"> (Depth of stored runoff in surface ponding area)</t>
    </r>
  </si>
  <si>
    <t>6-1</t>
  </si>
  <si>
    <t>6-2</t>
  </si>
  <si>
    <t>6-3</t>
  </si>
  <si>
    <t>7-1</t>
  </si>
  <si>
    <r>
      <rPr>
        <b/>
        <sz val="14"/>
        <color theme="1"/>
        <rFont val="Calibri"/>
        <family val="2"/>
        <scheme val="minor"/>
      </rPr>
      <t>Cubic feet</t>
    </r>
    <r>
      <rPr>
        <sz val="11"/>
        <color theme="1"/>
        <rFont val="Calibri"/>
        <family val="2"/>
        <scheme val="minor"/>
      </rPr>
      <t xml:space="preserve"> (Amount of runoff to be stored in ponding area)</t>
    </r>
  </si>
  <si>
    <t>Volume of treated runoff for area in Item 5-2</t>
  </si>
  <si>
    <t>7-2</t>
  </si>
  <si>
    <t>7-3</t>
  </si>
  <si>
    <t>7-4</t>
  </si>
  <si>
    <t>8-1</t>
  </si>
  <si>
    <t>Click here for map</t>
  </si>
  <si>
    <t>Impervious surface</t>
  </si>
  <si>
    <t>1.0 Project Information</t>
  </si>
  <si>
    <t>2.0 Calculate Percentage of Impervious Surface for Drainage Management Area (DMA)</t>
  </si>
  <si>
    <t>Adjust Pervious Surface</t>
  </si>
  <si>
    <t>Effective Impervious Area</t>
  </si>
  <si>
    <t>Total Effective Impervious Area (EIA)</t>
  </si>
  <si>
    <t>2-4</t>
  </si>
  <si>
    <t>4.0 Calculate the Duration of the Rain Event</t>
  </si>
  <si>
    <t>4-2</t>
  </si>
  <si>
    <t>5.0 Preliminary Estimate of Surface Area of Treatment Measure</t>
  </si>
  <si>
    <t>5-3</t>
  </si>
  <si>
    <t>6.0 Initial Adjustment of Depth of Surface Ponding Area</t>
  </si>
  <si>
    <t>6-4</t>
  </si>
  <si>
    <t>7.0 Optimize Size of Treatment Measure</t>
  </si>
  <si>
    <t>7-5</t>
  </si>
  <si>
    <t>7-6</t>
  </si>
  <si>
    <t>8.0 Surface Area of Treatment Measure for DMA</t>
  </si>
  <si>
    <r>
      <t xml:space="preserve">Cubic feet </t>
    </r>
    <r>
      <rPr>
        <sz val="11"/>
        <color theme="1"/>
        <rFont val="Calibri"/>
        <family val="2"/>
        <scheme val="minor"/>
      </rPr>
      <t>(Item 5-2 * 5 inches per hour * 1/12 * Item 4-2)</t>
    </r>
  </si>
  <si>
    <t>Divide Item 6-1 by Item 5-2</t>
  </si>
  <si>
    <t>Volume of treated runoff for area in Item 7-1</t>
  </si>
  <si>
    <t>Divide Item 7-3 by Item 7-1</t>
  </si>
  <si>
    <t>Convert Item 7-4 from ft. to inches</t>
  </si>
  <si>
    <t>If the ponding depth in Item 7-5 meets target, stop here.  If not, repeat Steps 7-1 through 7-5 until you obtain target depth.</t>
  </si>
  <si>
    <r>
      <rPr>
        <b/>
        <sz val="14"/>
        <color theme="1"/>
        <rFont val="Calibri"/>
        <family val="2"/>
        <scheme val="minor"/>
      </rPr>
      <t>Square feet</t>
    </r>
    <r>
      <rPr>
        <sz val="11"/>
        <color theme="1"/>
        <rFont val="Calibri"/>
        <family val="2"/>
        <scheme val="minor"/>
      </rPr>
      <t xml:space="preserve"> (Either Item 5-2 or final amount in Item 7-1)</t>
    </r>
  </si>
  <si>
    <t>For items 2-2 and 2-3, enter the areas in square feet for each type of surface within the DMA.</t>
  </si>
  <si>
    <t xml:space="preserve">Final surface area of treatment </t>
  </si>
  <si>
    <t>Instructions:  After completing Section 1, make a copy of this Excel file for each Drainage Management Area within the project.  Enter information specific to the project and DMA in the cells shaded in yellow.   Cells shaded in light blue contain formulas and values that will be automatically calculated.</t>
  </si>
  <si>
    <t>Rainfall Region</t>
  </si>
  <si>
    <t>M.A.P.</t>
  </si>
  <si>
    <t>25% impervious</t>
  </si>
  <si>
    <t>50% impervious</t>
  </si>
  <si>
    <t>75% impervious</t>
  </si>
  <si>
    <t>100% impervious</t>
  </si>
  <si>
    <t>Refer to the map in Appendix C of the C.3 Technical Guidance to identify the Rainfall Region for the site.</t>
  </si>
  <si>
    <t>Region</t>
  </si>
  <si>
    <t>Station, and Mean Annual Precipitation (Inches)</t>
  </si>
  <si>
    <t>Boulder Creek,  55.9”</t>
  </si>
  <si>
    <t>La Honda, 24.4”</t>
  </si>
  <si>
    <t>Half Moon Bay, 25.92”</t>
  </si>
  <si>
    <t>Palo Alto, 14.6”</t>
  </si>
  <si>
    <t>San Francisco, 21.0”</t>
  </si>
  <si>
    <t>San Francisco airport, 20.1”</t>
  </si>
  <si>
    <t>San Francisco Oceanside, 19.3”</t>
  </si>
  <si>
    <t>Table 5-3. Unit Basin Storage Volumes in Inches for 80 Percent Capture Using 48-Hour Drawdowns, based on runoff coefficient</t>
  </si>
  <si>
    <t>Pervious surface</t>
  </si>
  <si>
    <t>Enter an area larger than Item 5-2</t>
  </si>
  <si>
    <r>
      <t>Sq.ft.</t>
    </r>
    <r>
      <rPr>
        <sz val="11"/>
        <color theme="1"/>
        <rFont val="Calibri"/>
        <family val="2"/>
        <scheme val="minor"/>
      </rPr>
      <t xml:space="preserve"> (enter larger area if you need less ponding depth.)</t>
    </r>
  </si>
  <si>
    <r>
      <t xml:space="preserve">Cubic feet </t>
    </r>
    <r>
      <rPr>
        <sz val="11"/>
        <color theme="1"/>
        <rFont val="Calibri"/>
        <family val="2"/>
        <scheme val="minor"/>
      </rPr>
      <t>(Item 7-1 * 5 inches per hour * 1/12 * Item 4-2)</t>
    </r>
  </si>
  <si>
    <t>Site Mean Annual Precipitation (MAP)</t>
  </si>
  <si>
    <t>Adjusted unit basin storage volume:</t>
  </si>
  <si>
    <t>Inches</t>
  </si>
  <si>
    <t xml:space="preserve">MAP adjustment factor is automatically calculated as:  </t>
  </si>
  <si>
    <t>Region Mean Annual Precipitation (MAP)</t>
  </si>
  <si>
    <t>1-7</t>
  </si>
  <si>
    <t>2.04"</t>
  </si>
  <si>
    <t>0.86"</t>
  </si>
  <si>
    <t>0.82"</t>
  </si>
  <si>
    <t>0.64"</t>
  </si>
  <si>
    <t>0.73"</t>
  </si>
  <si>
    <t>0.85"</t>
  </si>
  <si>
    <t>0.72"</t>
  </si>
  <si>
    <t xml:space="preserve"> Worksheet for Calculating the Combination Flow and Volume Method</t>
  </si>
  <si>
    <t>Area of surface type within DMA 
(Sq. Ft.)</t>
  </si>
  <si>
    <t>Runoff 
Coefficient of 1.0</t>
  </si>
  <si>
    <t>(The coefficient for this method is always 1.0, due to the conversion of any landscaping to effective impervious area.)</t>
  </si>
  <si>
    <t>(Note: Overflow outlet elevation should be set based on the calculated ponding depth.)</t>
  </si>
  <si>
    <t>3-3</t>
  </si>
  <si>
    <t>Divide Item 3-2 by Item 4-1</t>
  </si>
  <si>
    <t>4% of DMA EIA (Item 2-4)</t>
  </si>
  <si>
    <t>Area 25% smaller than Item 5-1          (i.e., 3% of DMA EIA)</t>
  </si>
  <si>
    <t>Subtract Item 5-3 from Item 3-3</t>
  </si>
  <si>
    <t>Subtract Item 7-2 from Item 3-3</t>
  </si>
  <si>
    <r>
      <t xml:space="preserve">The calculations presented here are based on the </t>
    </r>
    <r>
      <rPr>
        <b/>
        <sz val="9"/>
        <color theme="1"/>
        <rFont val="Calibri"/>
        <family val="2"/>
        <scheme val="minor"/>
      </rPr>
      <t>combination flow and volume sizing method</t>
    </r>
    <r>
      <rPr>
        <sz val="9"/>
        <color indexed="8"/>
        <rFont val="Calibri"/>
        <family val="2"/>
      </rPr>
      <t xml:space="preserve"> provided in the Countywide Program's C.3 Technical Guidance, Version 4.0. The steps presented below are explained in Section 5.1 of the Guidance, applicable portions of which are included in this file, in the sheet named "Guidance from Chapter 5".</t>
    </r>
  </si>
  <si>
    <t>1-8</t>
  </si>
  <si>
    <t>Unit basin storage volume from Table 5-3:</t>
  </si>
  <si>
    <t xml:space="preserve">                           (The "Site Mean Annual Precipitation (MAP)" is divided by the MAP for the applicable rain gauge, showin in Table 5-3, below.)</t>
  </si>
  <si>
    <t>(The unit basin storage volume [Item 3-1] is adjusted by applying the MAP adjustment factor [Item 1-8].)</t>
  </si>
  <si>
    <t>(The adjusted unit basin sizing volume [Item 3-2] is multiplied by the DMA EIA [Item 2-4] and converted to cubic feet)</t>
  </si>
  <si>
    <t>Convert Item 6-2 from feet to inches</t>
  </si>
  <si>
    <t xml:space="preserve">If ponding depth in Item 6-3 meets your target depth (recommend 6"), skip to Item 8-1.  If not, continue to Step 7-1.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</si>
</sst>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
    <numFmt numFmtId="165" formatCode="_(* #,##0_);_(* \(#,##0\);_(* &quot;-&quot;??_);_(@_)"/>
  </numFmts>
  <fonts count="18" x14ac:knownFonts="1">
    <font>
      <sz val="11"/>
      <color theme="1"/>
      <name val="Calibri"/>
      <family val="2"/>
      <scheme val="minor"/>
    </font>
    <font>
      <b/>
      <sz val="11"/>
      <color theme="1"/>
      <name val="Calibri"/>
      <family val="2"/>
      <scheme val="minor"/>
    </font>
    <font>
      <b/>
      <sz val="14"/>
      <name val="Calibri"/>
      <family val="2"/>
      <scheme val="minor"/>
    </font>
    <font>
      <sz val="11"/>
      <name val="Calibri"/>
      <family val="2"/>
      <scheme val="minor"/>
    </font>
    <font>
      <sz val="9"/>
      <color theme="1"/>
      <name val="Calibri"/>
      <family val="2"/>
      <scheme val="minor"/>
    </font>
    <font>
      <sz val="9"/>
      <color indexed="8"/>
      <name val="Calibri"/>
      <family val="2"/>
    </font>
    <font>
      <b/>
      <sz val="14"/>
      <color theme="1"/>
      <name val="Calibri"/>
      <family val="2"/>
      <scheme val="minor"/>
    </font>
    <font>
      <b/>
      <i/>
      <sz val="11"/>
      <color theme="1"/>
      <name val="Calibri"/>
      <family val="2"/>
      <scheme val="minor"/>
    </font>
    <font>
      <b/>
      <sz val="12"/>
      <color theme="1"/>
      <name val="Calibri"/>
      <family val="2"/>
      <scheme val="minor"/>
    </font>
    <font>
      <i/>
      <sz val="11"/>
      <color theme="1"/>
      <name val="Calibri"/>
      <family val="2"/>
      <scheme val="minor"/>
    </font>
    <font>
      <b/>
      <sz val="16"/>
      <color theme="1"/>
      <name val="Calibri"/>
      <family val="2"/>
      <scheme val="minor"/>
    </font>
    <font>
      <b/>
      <sz val="14"/>
      <color theme="0"/>
      <name val="Calibri"/>
      <family val="2"/>
      <scheme val="minor"/>
    </font>
    <font>
      <b/>
      <sz val="9"/>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1"/>
      <color theme="0" tint="-0.34998626667073579"/>
      <name val="Calibri"/>
      <family val="2"/>
      <scheme val="minor"/>
    </font>
    <font>
      <sz val="9"/>
      <color theme="0"/>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59996337778862885"/>
        <bgColor indexed="64"/>
      </patternFill>
    </fill>
    <fill>
      <patternFill patternType="solid">
        <fgColor rgb="FF8DB4E2"/>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3" fillId="0" borderId="0" applyFont="0" applyFill="0" applyBorder="0" applyAlignment="0" applyProtection="0"/>
    <xf numFmtId="0" fontId="15" fillId="0" borderId="0" applyNumberFormat="0" applyFill="0" applyBorder="0" applyAlignment="0" applyProtection="0"/>
    <xf numFmtId="9" fontId="13" fillId="0" borderId="0" applyFont="0" applyFill="0" applyBorder="0" applyAlignment="0" applyProtection="0"/>
  </cellStyleXfs>
  <cellXfs count="110">
    <xf numFmtId="0" fontId="0" fillId="0" borderId="0" xfId="0"/>
    <xf numFmtId="0" fontId="2" fillId="2" borderId="0" xfId="0" applyFont="1" applyFill="1" applyAlignment="1" applyProtection="1">
      <alignment horizontal="left"/>
    </xf>
    <xf numFmtId="0" fontId="3" fillId="2" borderId="0" xfId="0" applyFont="1" applyFill="1" applyProtection="1"/>
    <xf numFmtId="0" fontId="0" fillId="0" borderId="0" xfId="0" applyAlignment="1" applyProtection="1">
      <alignment horizontal="left"/>
    </xf>
    <xf numFmtId="0" fontId="0" fillId="0" borderId="0" xfId="0" applyAlignment="1" applyProtection="1">
      <alignment horizontal="left" vertical="center"/>
    </xf>
    <xf numFmtId="0" fontId="0" fillId="0" borderId="0" xfId="0" applyProtection="1"/>
    <xf numFmtId="0" fontId="0" fillId="0" borderId="0" xfId="0" quotePrefix="1" applyFill="1" applyAlignment="1" applyProtection="1">
      <alignment horizontal="center"/>
    </xf>
    <xf numFmtId="0" fontId="6" fillId="2" borderId="0" xfId="0" applyFont="1" applyFill="1" applyAlignment="1" applyProtection="1">
      <alignment horizontal="left"/>
    </xf>
    <xf numFmtId="0" fontId="0" fillId="2" borderId="0" xfId="0" applyFill="1" applyProtection="1"/>
    <xf numFmtId="0" fontId="0" fillId="0" borderId="0" xfId="0" applyFill="1" applyProtection="1"/>
    <xf numFmtId="0" fontId="0" fillId="0" borderId="9"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11" xfId="0" applyBorder="1" applyProtection="1"/>
    <xf numFmtId="0" fontId="0" fillId="0" borderId="13" xfId="0" applyBorder="1" applyProtection="1"/>
    <xf numFmtId="0" fontId="0" fillId="0" borderId="0" xfId="0" applyAlignment="1" applyProtection="1">
      <alignment wrapText="1"/>
    </xf>
    <xf numFmtId="2" fontId="7" fillId="0" borderId="0" xfId="0" applyNumberFormat="1" applyFont="1" applyAlignment="1" applyProtection="1">
      <alignment horizontal="right"/>
    </xf>
    <xf numFmtId="3" fontId="6" fillId="3" borderId="12" xfId="0" applyNumberFormat="1" applyFont="1" applyFill="1" applyBorder="1" applyAlignment="1" applyProtection="1">
      <alignment horizontal="center" vertical="center"/>
    </xf>
    <xf numFmtId="2" fontId="0" fillId="0" borderId="0" xfId="0" applyNumberFormat="1" applyProtection="1"/>
    <xf numFmtId="0" fontId="7" fillId="0" borderId="0" xfId="0" applyFont="1" applyAlignment="1" applyProtection="1">
      <alignment horizontal="right"/>
    </xf>
    <xf numFmtId="0" fontId="0" fillId="0" borderId="0" xfId="0" applyFont="1" applyAlignment="1" applyProtection="1">
      <alignment horizontal="left"/>
    </xf>
    <xf numFmtId="0" fontId="0" fillId="0" borderId="0" xfId="0" applyFont="1" applyFill="1" applyAlignment="1" applyProtection="1">
      <alignment horizontal="left" vertical="center"/>
    </xf>
    <xf numFmtId="2" fontId="6" fillId="5" borderId="14" xfId="0" applyNumberFormat="1" applyFont="1" applyFill="1" applyBorder="1" applyAlignment="1" applyProtection="1">
      <alignment horizontal="right"/>
    </xf>
    <xf numFmtId="0" fontId="9" fillId="0" borderId="0" xfId="0" applyFont="1" applyAlignment="1" applyProtection="1">
      <alignment horizontal="left" vertical="center"/>
    </xf>
    <xf numFmtId="0" fontId="9" fillId="0" borderId="0" xfId="0" applyFont="1" applyAlignment="1" applyProtection="1">
      <alignment horizontal="right"/>
    </xf>
    <xf numFmtId="0" fontId="2" fillId="6" borderId="0" xfId="0" applyFont="1" applyFill="1" applyAlignment="1" applyProtection="1">
      <alignment horizontal="left"/>
    </xf>
    <xf numFmtId="0" fontId="11" fillId="2" borderId="0" xfId="0" applyFont="1" applyFill="1" applyAlignment="1" applyProtection="1">
      <alignment horizontal="left"/>
    </xf>
    <xf numFmtId="3" fontId="6" fillId="4" borderId="12" xfId="0" applyNumberFormat="1" applyFont="1" applyFill="1" applyBorder="1" applyAlignment="1" applyProtection="1">
      <alignment horizontal="center"/>
      <protection locked="0"/>
    </xf>
    <xf numFmtId="3" fontId="6" fillId="4" borderId="14" xfId="0" applyNumberFormat="1" applyFont="1" applyFill="1" applyBorder="1" applyAlignment="1" applyProtection="1">
      <alignment horizontal="center"/>
      <protection locked="0"/>
    </xf>
    <xf numFmtId="0" fontId="0" fillId="0" borderId="0" xfId="0" applyAlignment="1" applyProtection="1">
      <alignment horizontal="center"/>
    </xf>
    <xf numFmtId="0" fontId="0" fillId="0" borderId="0" xfId="0" quotePrefix="1" applyAlignment="1" applyProtection="1">
      <alignment horizontal="center"/>
    </xf>
    <xf numFmtId="0" fontId="0" fillId="0" borderId="0" xfId="0" applyFont="1" applyFill="1" applyProtection="1"/>
    <xf numFmtId="16" fontId="0" fillId="0" borderId="0" xfId="0" quotePrefix="1" applyNumberFormat="1" applyAlignment="1" applyProtection="1">
      <alignment horizontal="center"/>
    </xf>
    <xf numFmtId="164" fontId="1" fillId="0" borderId="0" xfId="0" applyNumberFormat="1" applyFont="1" applyFill="1" applyAlignment="1" applyProtection="1">
      <alignment horizontal="center"/>
    </xf>
    <xf numFmtId="2" fontId="6" fillId="5" borderId="14" xfId="0" applyNumberFormat="1" applyFont="1" applyFill="1" applyBorder="1" applyAlignment="1" applyProtection="1">
      <alignment horizontal="center"/>
    </xf>
    <xf numFmtId="0" fontId="6" fillId="0" borderId="0" xfId="0" applyFont="1" applyFill="1" applyAlignment="1" applyProtection="1">
      <alignment horizontal="center"/>
    </xf>
    <xf numFmtId="0" fontId="0" fillId="0" borderId="0" xfId="0" applyBorder="1" applyProtection="1"/>
    <xf numFmtId="0" fontId="0" fillId="0" borderId="0" xfId="0" applyBorder="1" applyAlignment="1" applyProtection="1">
      <alignment horizontal="center"/>
    </xf>
    <xf numFmtId="2" fontId="0" fillId="0" borderId="0" xfId="0" applyNumberFormat="1" applyBorder="1" applyAlignment="1" applyProtection="1">
      <alignment horizontal="center"/>
    </xf>
    <xf numFmtId="0" fontId="0" fillId="0" borderId="0" xfId="0" quotePrefix="1" applyAlignment="1" applyProtection="1">
      <alignment horizontal="center" vertical="top"/>
    </xf>
    <xf numFmtId="0" fontId="0" fillId="0" borderId="0" xfId="0" applyAlignment="1" applyProtection="1">
      <alignment horizontal="center" vertical="top"/>
    </xf>
    <xf numFmtId="0" fontId="14" fillId="0" borderId="0" xfId="0" applyFont="1" applyFill="1" applyAlignment="1" applyProtection="1">
      <alignment horizontal="right"/>
    </xf>
    <xf numFmtId="2" fontId="9" fillId="0" borderId="0" xfId="0" applyNumberFormat="1" applyFont="1" applyBorder="1" applyAlignment="1" applyProtection="1">
      <alignment horizontal="right"/>
    </xf>
    <xf numFmtId="2" fontId="0" fillId="0" borderId="0" xfId="0" applyNumberFormat="1" applyFill="1" applyBorder="1" applyAlignment="1" applyProtection="1">
      <alignment horizontal="left"/>
    </xf>
    <xf numFmtId="3" fontId="6" fillId="5" borderId="14" xfId="0" applyNumberFormat="1" applyFont="1" applyFill="1" applyBorder="1" applyAlignment="1" applyProtection="1">
      <alignment horizontal="center"/>
    </xf>
    <xf numFmtId="0" fontId="6" fillId="0" borderId="0" xfId="0" applyFont="1" applyProtection="1"/>
    <xf numFmtId="0" fontId="0" fillId="0" borderId="0" xfId="0" applyFont="1" applyProtection="1"/>
    <xf numFmtId="3" fontId="2" fillId="3" borderId="14" xfId="0" applyNumberFormat="1" applyFont="1" applyFill="1" applyBorder="1" applyAlignment="1" applyProtection="1">
      <alignment horizontal="center"/>
    </xf>
    <xf numFmtId="0" fontId="6" fillId="0" borderId="0" xfId="0" applyFont="1" applyFill="1" applyAlignment="1" applyProtection="1">
      <alignment horizontal="left"/>
    </xf>
    <xf numFmtId="0" fontId="8" fillId="4" borderId="14" xfId="0" applyFont="1" applyFill="1" applyBorder="1" applyAlignment="1" applyProtection="1">
      <alignment horizontal="center"/>
      <protection locked="0"/>
    </xf>
    <xf numFmtId="165" fontId="6" fillId="5" borderId="14" xfId="1" applyNumberFormat="1" applyFont="1" applyFill="1" applyBorder="1" applyAlignment="1" applyProtection="1">
      <alignment horizontal="center"/>
    </xf>
    <xf numFmtId="165" fontId="6" fillId="5" borderId="14" xfId="1" applyNumberFormat="1" applyFont="1" applyFill="1" applyBorder="1" applyAlignment="1" applyProtection="1">
      <alignment horizontal="right"/>
    </xf>
    <xf numFmtId="0" fontId="0" fillId="0" borderId="0" xfId="0" applyAlignment="1" applyProtection="1">
      <alignment wrapText="1"/>
    </xf>
    <xf numFmtId="0" fontId="0" fillId="0" borderId="0" xfId="0" applyAlignment="1" applyProtection="1">
      <alignment vertical="top" wrapText="1"/>
    </xf>
    <xf numFmtId="0" fontId="15" fillId="0" borderId="0" xfId="2" quotePrefix="1" applyFill="1" applyAlignment="1" applyProtection="1">
      <alignment horizontal="center"/>
    </xf>
    <xf numFmtId="164" fontId="6" fillId="0" borderId="12" xfId="3" applyNumberFormat="1" applyFont="1" applyFill="1" applyBorder="1" applyAlignment="1" applyProtection="1">
      <alignment horizontal="center"/>
    </xf>
    <xf numFmtId="164" fontId="6" fillId="0" borderId="14" xfId="3" applyNumberFormat="1" applyFont="1" applyFill="1" applyBorder="1" applyAlignment="1" applyProtection="1">
      <alignment horizontal="center"/>
    </xf>
    <xf numFmtId="0" fontId="7" fillId="0" borderId="0" xfId="0" applyFont="1" applyAlignment="1">
      <alignment horizontal="right"/>
    </xf>
    <xf numFmtId="37" fontId="6" fillId="6" borderId="12" xfId="1" applyNumberFormat="1" applyFont="1" applyFill="1" applyBorder="1" applyAlignment="1" applyProtection="1">
      <alignment horizontal="center"/>
    </xf>
    <xf numFmtId="3" fontId="6" fillId="6" borderId="14" xfId="3" applyNumberFormat="1" applyFont="1" applyFill="1" applyBorder="1" applyAlignment="1" applyProtection="1">
      <alignment horizontal="center"/>
    </xf>
    <xf numFmtId="0" fontId="0" fillId="0" borderId="0" xfId="0" applyAlignment="1" applyProtection="1">
      <alignment wrapText="1"/>
    </xf>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1" fontId="6" fillId="4" borderId="14" xfId="0" applyNumberFormat="1" applyFont="1" applyFill="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2" fontId="16" fillId="0" borderId="0" xfId="0" applyNumberFormat="1" applyFont="1" applyProtection="1"/>
    <xf numFmtId="0" fontId="16" fillId="0" borderId="0" xfId="0" applyFont="1" applyProtection="1"/>
    <xf numFmtId="0" fontId="8" fillId="7" borderId="14" xfId="0" applyFont="1" applyFill="1" applyBorder="1" applyAlignment="1" applyProtection="1">
      <alignment horizontal="center"/>
    </xf>
    <xf numFmtId="0" fontId="8" fillId="7" borderId="14" xfId="0" applyFont="1" applyFill="1" applyBorder="1" applyAlignment="1">
      <alignment horizontal="center" wrapText="1"/>
    </xf>
    <xf numFmtId="41" fontId="6" fillId="5" borderId="14" xfId="1" applyNumberFormat="1" applyFont="1" applyFill="1" applyBorder="1" applyAlignment="1" applyProtection="1">
      <alignment horizontal="right"/>
    </xf>
    <xf numFmtId="0" fontId="9" fillId="0" borderId="0" xfId="0" applyFont="1" applyFill="1" applyBorder="1" applyAlignment="1" applyProtection="1">
      <alignment horizontal="right" wrapText="1"/>
    </xf>
    <xf numFmtId="0" fontId="9" fillId="0" borderId="0" xfId="0" applyFont="1" applyFill="1" applyBorder="1" applyAlignment="1" applyProtection="1">
      <alignment wrapText="1"/>
    </xf>
    <xf numFmtId="0" fontId="0" fillId="0" borderId="0" xfId="0" applyAlignment="1" applyProtection="1">
      <alignment horizontal="left" vertical="center"/>
    </xf>
    <xf numFmtId="164" fontId="8" fillId="0" borderId="0" xfId="0"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center" vertical="center"/>
      <protection locked="0"/>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14" fillId="0" borderId="0" xfId="0" applyFont="1" applyProtection="1"/>
    <xf numFmtId="0" fontId="0" fillId="0" borderId="0" xfId="0" applyAlignment="1" applyProtection="1">
      <alignment horizontal="left" vertical="center"/>
    </xf>
    <xf numFmtId="0" fontId="9" fillId="0" borderId="0" xfId="0" applyFont="1" applyFill="1" applyBorder="1" applyProtection="1"/>
    <xf numFmtId="0" fontId="9" fillId="0" borderId="0" xfId="0" applyFont="1" applyAlignment="1" applyProtection="1">
      <alignment horizontal="right" vertical="center"/>
    </xf>
    <xf numFmtId="0" fontId="8" fillId="4" borderId="14" xfId="0" applyFont="1" applyFill="1" applyBorder="1" applyAlignment="1" applyProtection="1">
      <alignment horizontal="center" vertical="center"/>
      <protection locked="0"/>
    </xf>
    <xf numFmtId="0" fontId="17" fillId="0" borderId="0" xfId="0" applyFont="1" applyBorder="1" applyAlignment="1">
      <alignment horizontal="center" vertical="center" wrapText="1"/>
    </xf>
    <xf numFmtId="0" fontId="0" fillId="0" borderId="0" xfId="0" applyAlignment="1" applyProtection="1">
      <alignment horizontal="left" wrapText="1"/>
    </xf>
    <xf numFmtId="0" fontId="0" fillId="0" borderId="0" xfId="0" quotePrefix="1" applyFont="1" applyFill="1" applyAlignment="1" applyProtection="1">
      <alignment horizontal="left" vertical="top"/>
    </xf>
    <xf numFmtId="0" fontId="2" fillId="4" borderId="14" xfId="0" applyFont="1" applyFill="1" applyBorder="1" applyAlignment="1" applyProtection="1">
      <alignment horizontal="right"/>
      <protection locked="0"/>
    </xf>
    <xf numFmtId="16" fontId="0" fillId="0" borderId="0" xfId="0" quotePrefix="1" applyNumberFormat="1" applyAlignment="1" applyProtection="1">
      <alignment horizontal="center" vertical="top"/>
    </xf>
    <xf numFmtId="0" fontId="8" fillId="0" borderId="0" xfId="0" applyFont="1" applyAlignment="1" applyProtection="1"/>
    <xf numFmtId="0" fontId="9" fillId="0" borderId="0" xfId="0" applyFont="1" applyFill="1" applyBorder="1" applyAlignment="1" applyProtection="1"/>
    <xf numFmtId="0" fontId="0" fillId="0" borderId="0" xfId="0" applyAlignment="1"/>
    <xf numFmtId="0" fontId="6" fillId="0" borderId="4" xfId="0" applyFont="1" applyFill="1" applyBorder="1" applyAlignment="1" applyProtection="1">
      <alignment horizontal="left" wrapText="1"/>
    </xf>
    <xf numFmtId="0" fontId="0" fillId="0" borderId="0" xfId="0" applyAlignment="1">
      <alignment wrapText="1"/>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10" fillId="0" borderId="0" xfId="0" applyFont="1" applyAlignment="1" applyProtection="1">
      <alignment horizontal="left"/>
    </xf>
    <xf numFmtId="0" fontId="0" fillId="0" borderId="0" xfId="0" applyAlignment="1" applyProtection="1">
      <alignment horizontal="left"/>
    </xf>
    <xf numFmtId="0" fontId="9" fillId="0" borderId="0" xfId="0" applyFont="1" applyAlignment="1" applyProtection="1">
      <alignment wrapText="1"/>
    </xf>
    <xf numFmtId="0" fontId="0" fillId="0" borderId="0" xfId="0" applyAlignment="1" applyProtection="1">
      <alignment wrapText="1"/>
    </xf>
    <xf numFmtId="0" fontId="7" fillId="0" borderId="0" xfId="0" applyFont="1" applyFill="1" applyBorder="1" applyAlignment="1" applyProtection="1">
      <alignment horizontal="right" wrapText="1"/>
    </xf>
    <xf numFmtId="0" fontId="7" fillId="0" borderId="5" xfId="0" applyFont="1" applyFill="1" applyBorder="1" applyAlignment="1" applyProtection="1">
      <alignment horizontal="right" wrapText="1"/>
    </xf>
    <xf numFmtId="0" fontId="9" fillId="0" borderId="0" xfId="0" applyFont="1" applyFill="1" applyBorder="1" applyAlignment="1" applyProtection="1">
      <alignment horizontal="right" wrapText="1"/>
    </xf>
  </cellXfs>
  <cellStyles count="4">
    <cellStyle name="Comma" xfId="1" builtinId="3"/>
    <cellStyle name="Hyperlink" xfId="2" builtinId="8"/>
    <cellStyle name="Normal" xfId="0" builtinId="0"/>
    <cellStyle name="Percent" xfId="3" builtinId="5"/>
  </cellStyles>
  <dxfs count="3">
    <dxf>
      <font>
        <color rgb="FF9C0006"/>
      </font>
      <fill>
        <patternFill>
          <bgColor rgb="FFFFC7CE"/>
        </patternFill>
      </fill>
    </dxf>
    <dxf>
      <font>
        <b/>
        <i val="0"/>
        <color theme="1"/>
      </font>
      <fill>
        <patternFill>
          <bgColor theme="0" tint="-0.14996795556505021"/>
        </patternFill>
      </fill>
    </dxf>
    <dxf>
      <font>
        <color rgb="FF9C0006"/>
      </font>
      <fill>
        <patternFill>
          <bgColor theme="4" tint="0.59996337778862885"/>
        </patternFill>
      </fill>
    </dxf>
  </dxfs>
  <tableStyles count="0" defaultTableStyle="TableStyleMedium2" defaultPivotStyle="PivotStyleLight16"/>
  <colors>
    <mruColors>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412376</xdr:colOff>
      <xdr:row>52</xdr:row>
      <xdr:rowOff>152400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508376"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7772400</xdr:colOff>
      <xdr:row>43</xdr:row>
      <xdr:rowOff>180975</xdr:rowOff>
    </xdr:to>
    <xdr:pic>
      <xdr:nvPicPr>
        <xdr:cNvPr id="2" name="Picture 1"/>
        <xdr:cNvPicPr>
          <a:picLocks noChangeAspect="1"/>
        </xdr:cNvPicPr>
      </xdr:nvPicPr>
      <xdr:blipFill rotWithShape="1">
        <a:blip xmlns:r="http://schemas.openxmlformats.org/officeDocument/2006/relationships" r:embed="rId1"/>
        <a:srcRect t="7481" b="9091"/>
        <a:stretch/>
      </xdr:blipFill>
      <xdr:spPr>
        <a:xfrm>
          <a:off x="0" y="0"/>
          <a:ext cx="7772400" cy="8391525"/>
        </a:xfrm>
        <a:prstGeom prst="rect">
          <a:avLst/>
        </a:prstGeom>
      </xdr:spPr>
    </xdr:pic>
    <xdr:clientData/>
  </xdr:twoCellAnchor>
  <xdr:twoCellAnchor editAs="oneCell">
    <xdr:from>
      <xdr:col>0</xdr:col>
      <xdr:colOff>0</xdr:colOff>
      <xdr:row>43</xdr:row>
      <xdr:rowOff>152399</xdr:rowOff>
    </xdr:from>
    <xdr:to>
      <xdr:col>0</xdr:col>
      <xdr:colOff>7772400</xdr:colOff>
      <xdr:row>91</xdr:row>
      <xdr:rowOff>142874</xdr:rowOff>
    </xdr:to>
    <xdr:pic>
      <xdr:nvPicPr>
        <xdr:cNvPr id="3" name="Picture 2"/>
        <xdr:cNvPicPr>
          <a:picLocks noChangeAspect="1"/>
        </xdr:cNvPicPr>
      </xdr:nvPicPr>
      <xdr:blipFill rotWithShape="1">
        <a:blip xmlns:r="http://schemas.openxmlformats.org/officeDocument/2006/relationships" r:embed="rId2"/>
        <a:srcRect t="9185"/>
        <a:stretch/>
      </xdr:blipFill>
      <xdr:spPr>
        <a:xfrm>
          <a:off x="0" y="8362949"/>
          <a:ext cx="7772400" cy="9134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M2X\sm23%20NDS\Products\C.3%20Technical%20Guidance%20Update%20-%20SPRING\Draft%20SMCWPPP%20Sections%20MARCH\Already%20PDFed\C-3%20CWP%20Sizing%20Calcs_Volume_Only_Feb%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 (80% Capture)"/>
      <sheetName val="Guidance from Chapter 5"/>
      <sheetName val="Rainfall Region Map"/>
      <sheetName val="lookup tables"/>
    </sheetNames>
    <sheetDataSet>
      <sheetData sheetId="0" refreshError="1"/>
      <sheetData sheetId="1" refreshError="1"/>
      <sheetData sheetId="2" refreshError="1"/>
      <sheetData sheetId="3">
        <row r="2">
          <cell r="A2">
            <v>1</v>
          </cell>
        </row>
        <row r="3">
          <cell r="A3">
            <v>2</v>
          </cell>
        </row>
        <row r="4">
          <cell r="A4">
            <v>3</v>
          </cell>
        </row>
        <row r="5">
          <cell r="A5">
            <v>4</v>
          </cell>
        </row>
        <row r="6">
          <cell r="A6">
            <v>5</v>
          </cell>
        </row>
        <row r="7">
          <cell r="A7">
            <v>6</v>
          </cell>
        </row>
        <row r="8">
          <cell r="A8">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topLeftCell="A34" zoomScaleNormal="100" zoomScaleSheetLayoutView="100" workbookViewId="0">
      <selection activeCell="C67" sqref="C67"/>
    </sheetView>
  </sheetViews>
  <sheetFormatPr defaultColWidth="9.140625" defaultRowHeight="15" x14ac:dyDescent="0.25"/>
  <cols>
    <col min="1" max="1" width="4.7109375" style="28" customWidth="1"/>
    <col min="2" max="2" width="35.7109375" style="5" customWidth="1"/>
    <col min="3" max="3" width="30.42578125" style="5" customWidth="1"/>
    <col min="4" max="4" width="18.7109375" style="5" customWidth="1"/>
    <col min="5" max="5" width="19" style="5" customWidth="1"/>
    <col min="6" max="6" width="20" style="5" customWidth="1"/>
    <col min="7" max="7" width="17.42578125" style="5" customWidth="1"/>
    <col min="8" max="8" width="9.140625" style="5"/>
    <col min="9" max="9" width="10.42578125" style="5" customWidth="1"/>
    <col min="10" max="10" width="9.85546875" style="5" customWidth="1"/>
    <col min="11" max="11" width="10.42578125" style="5" customWidth="1"/>
    <col min="12" max="16384" width="9.140625" style="5"/>
  </cols>
  <sheetData>
    <row r="1" spans="1:7" ht="25.5" customHeight="1" x14ac:dyDescent="0.4">
      <c r="A1" s="103" t="s">
        <v>102</v>
      </c>
      <c r="B1" s="104"/>
      <c r="C1" s="104"/>
      <c r="D1" s="104"/>
      <c r="E1" s="104"/>
      <c r="F1" s="104"/>
      <c r="G1" s="104"/>
    </row>
    <row r="2" spans="1:7" ht="4.5" customHeight="1" x14ac:dyDescent="0.3"/>
    <row r="3" spans="1:7" ht="15" customHeight="1" x14ac:dyDescent="0.25">
      <c r="A3" s="105" t="s">
        <v>67</v>
      </c>
      <c r="B3" s="106"/>
      <c r="C3" s="106"/>
      <c r="D3" s="106"/>
      <c r="E3" s="106"/>
      <c r="F3" s="106"/>
      <c r="G3" s="106"/>
    </row>
    <row r="4" spans="1:7" ht="9" customHeight="1" x14ac:dyDescent="0.25">
      <c r="A4" s="106"/>
      <c r="B4" s="106"/>
      <c r="C4" s="106"/>
      <c r="D4" s="106"/>
      <c r="E4" s="106"/>
      <c r="F4" s="106"/>
      <c r="G4" s="106"/>
    </row>
    <row r="5" spans="1:7" ht="5.25" customHeight="1" x14ac:dyDescent="0.25">
      <c r="A5" s="106"/>
      <c r="B5" s="106"/>
      <c r="C5" s="106"/>
      <c r="D5" s="106"/>
      <c r="E5" s="106"/>
      <c r="F5" s="106"/>
      <c r="G5" s="106"/>
    </row>
    <row r="6" spans="1:7" ht="9" customHeight="1" x14ac:dyDescent="0.3">
      <c r="B6" s="14"/>
      <c r="C6" s="14"/>
      <c r="D6" s="14"/>
      <c r="E6" s="14"/>
      <c r="F6" s="14"/>
      <c r="G6" s="14"/>
    </row>
    <row r="7" spans="1:7" ht="20.25" customHeight="1" x14ac:dyDescent="0.35">
      <c r="A7" s="24" t="s">
        <v>42</v>
      </c>
      <c r="B7" s="24"/>
      <c r="C7" s="1"/>
      <c r="D7" s="2"/>
      <c r="E7" s="2"/>
      <c r="F7" s="2"/>
      <c r="G7" s="2"/>
    </row>
    <row r="8" spans="1:7" ht="15.75" customHeight="1" x14ac:dyDescent="0.25">
      <c r="A8" s="29" t="s">
        <v>4</v>
      </c>
      <c r="B8" s="3" t="s">
        <v>0</v>
      </c>
      <c r="C8" s="48"/>
      <c r="D8" s="30"/>
      <c r="E8" s="94" t="s">
        <v>113</v>
      </c>
      <c r="F8" s="95"/>
      <c r="G8" s="96"/>
    </row>
    <row r="9" spans="1:7" ht="15.75" x14ac:dyDescent="0.25">
      <c r="A9" s="29" t="s">
        <v>5</v>
      </c>
      <c r="B9" s="3" t="s">
        <v>1</v>
      </c>
      <c r="C9" s="48"/>
      <c r="D9" s="30"/>
      <c r="E9" s="97"/>
      <c r="F9" s="98"/>
      <c r="G9" s="99"/>
    </row>
    <row r="10" spans="1:7" ht="15.75" x14ac:dyDescent="0.25">
      <c r="A10" s="29" t="s">
        <v>6</v>
      </c>
      <c r="B10" s="3" t="s">
        <v>10</v>
      </c>
      <c r="C10" s="48"/>
      <c r="D10" s="30"/>
      <c r="E10" s="97"/>
      <c r="F10" s="98"/>
      <c r="G10" s="99"/>
    </row>
    <row r="11" spans="1:7" ht="15" customHeight="1" x14ac:dyDescent="0.25">
      <c r="A11" s="29" t="s">
        <v>7</v>
      </c>
      <c r="B11" s="3" t="s">
        <v>2</v>
      </c>
      <c r="C11" s="48"/>
      <c r="D11" s="30"/>
      <c r="E11" s="100"/>
      <c r="F11" s="101"/>
      <c r="G11" s="102"/>
    </row>
    <row r="12" spans="1:7" ht="18" x14ac:dyDescent="0.3">
      <c r="A12" s="31" t="s">
        <v>8</v>
      </c>
      <c r="B12" s="4" t="s">
        <v>68</v>
      </c>
      <c r="C12" s="64"/>
      <c r="D12" s="75"/>
      <c r="G12" s="6"/>
    </row>
    <row r="13" spans="1:7" ht="18" x14ac:dyDescent="0.35">
      <c r="A13" s="29" t="s">
        <v>9</v>
      </c>
      <c r="B13" s="80" t="s">
        <v>93</v>
      </c>
      <c r="C13" s="33" t="e">
        <f>VLOOKUP(C12,'lookup tables'!A2:B8,2,FALSE)</f>
        <v>#N/A</v>
      </c>
      <c r="D13" s="32"/>
      <c r="G13" s="53" t="s">
        <v>40</v>
      </c>
    </row>
    <row r="14" spans="1:7" ht="18" x14ac:dyDescent="0.3">
      <c r="A14" s="29" t="s">
        <v>94</v>
      </c>
      <c r="B14" s="4" t="s">
        <v>89</v>
      </c>
      <c r="C14" s="64"/>
      <c r="D14" s="32"/>
      <c r="G14" s="6"/>
    </row>
    <row r="15" spans="1:7" ht="12.75" customHeight="1" x14ac:dyDescent="0.3">
      <c r="A15" s="29"/>
      <c r="B15" s="74"/>
      <c r="C15" s="76"/>
      <c r="D15" s="32"/>
      <c r="G15" s="6"/>
    </row>
    <row r="16" spans="1:7" ht="20.25" customHeight="1" x14ac:dyDescent="0.35">
      <c r="A16" s="29" t="s">
        <v>114</v>
      </c>
      <c r="B16" s="77"/>
      <c r="C16" s="78"/>
      <c r="E16" s="78" t="s">
        <v>92</v>
      </c>
      <c r="F16" s="33" t="str">
        <f>IF(ISBLANK(C14),"",C14/C13)</f>
        <v/>
      </c>
      <c r="G16" s="6"/>
    </row>
    <row r="17" spans="1:9" ht="14.45" x14ac:dyDescent="0.3">
      <c r="B17" s="77"/>
      <c r="C17" s="78"/>
      <c r="E17" s="78"/>
      <c r="F17" s="82" t="s">
        <v>116</v>
      </c>
      <c r="G17" s="6"/>
      <c r="I17" s="79"/>
    </row>
    <row r="18" spans="1:9" ht="14.45" x14ac:dyDescent="0.3">
      <c r="B18" s="77"/>
      <c r="C18" s="78"/>
      <c r="E18" s="78"/>
      <c r="F18" s="82" t="s">
        <v>74</v>
      </c>
      <c r="G18" s="6"/>
      <c r="I18" s="79"/>
    </row>
    <row r="19" spans="1:9" ht="9.75" customHeight="1" x14ac:dyDescent="0.3">
      <c r="B19" s="22"/>
      <c r="D19" s="32"/>
      <c r="G19" s="6"/>
    </row>
    <row r="20" spans="1:9" ht="18" x14ac:dyDescent="0.35">
      <c r="A20" s="1" t="s">
        <v>43</v>
      </c>
      <c r="B20" s="7"/>
      <c r="C20" s="7"/>
      <c r="D20" s="8"/>
      <c r="E20" s="8"/>
      <c r="F20" s="8"/>
      <c r="G20" s="8"/>
    </row>
    <row r="21" spans="1:9" ht="18" x14ac:dyDescent="0.35">
      <c r="A21" s="29" t="s">
        <v>11</v>
      </c>
      <c r="B21" s="20" t="s">
        <v>14</v>
      </c>
      <c r="C21" s="83"/>
      <c r="D21" s="34"/>
      <c r="E21" s="9"/>
      <c r="F21" s="9"/>
      <c r="G21" s="9"/>
    </row>
    <row r="22" spans="1:9" ht="18.75" customHeight="1" thickBot="1" x14ac:dyDescent="0.35">
      <c r="B22" s="19" t="s">
        <v>65</v>
      </c>
      <c r="C22" s="3"/>
    </row>
    <row r="23" spans="1:9" ht="34.5" customHeight="1" thickBot="1" x14ac:dyDescent="0.35">
      <c r="B23" s="10" t="s">
        <v>3</v>
      </c>
      <c r="C23" s="11" t="s">
        <v>103</v>
      </c>
      <c r="D23" s="11" t="s">
        <v>44</v>
      </c>
      <c r="E23" s="11" t="s">
        <v>45</v>
      </c>
    </row>
    <row r="24" spans="1:9" ht="18" x14ac:dyDescent="0.35">
      <c r="A24" s="29" t="s">
        <v>12</v>
      </c>
      <c r="B24" s="12" t="s">
        <v>41</v>
      </c>
      <c r="C24" s="26"/>
      <c r="D24" s="54">
        <v>1</v>
      </c>
      <c r="E24" s="57">
        <f>C24*D24</f>
        <v>0</v>
      </c>
    </row>
    <row r="25" spans="1:9" ht="18" x14ac:dyDescent="0.35">
      <c r="A25" s="29" t="s">
        <v>13</v>
      </c>
      <c r="B25" s="13" t="s">
        <v>85</v>
      </c>
      <c r="C25" s="27"/>
      <c r="D25" s="55">
        <v>0.1</v>
      </c>
      <c r="E25" s="58">
        <f>C25*D25</f>
        <v>0</v>
      </c>
    </row>
    <row r="26" spans="1:9" ht="18" x14ac:dyDescent="0.3">
      <c r="B26" s="15" t="s">
        <v>17</v>
      </c>
      <c r="C26" s="16">
        <f>SUM(C24:C25)</f>
        <v>0</v>
      </c>
      <c r="D26" s="17"/>
      <c r="E26" s="17"/>
    </row>
    <row r="27" spans="1:9" ht="20.25" customHeight="1" x14ac:dyDescent="0.35">
      <c r="A27" s="29" t="s">
        <v>47</v>
      </c>
      <c r="C27" s="18"/>
      <c r="D27" s="56" t="s">
        <v>46</v>
      </c>
      <c r="E27" s="43">
        <f>SUM(E24:E25)</f>
        <v>0</v>
      </c>
      <c r="F27" s="44" t="s">
        <v>25</v>
      </c>
    </row>
    <row r="28" spans="1:9" ht="9.75" customHeight="1" x14ac:dyDescent="0.3">
      <c r="A28" s="5"/>
    </row>
    <row r="29" spans="1:9" ht="18" x14ac:dyDescent="0.35">
      <c r="A29" s="1" t="s">
        <v>18</v>
      </c>
      <c r="B29" s="25"/>
      <c r="C29" s="7"/>
      <c r="D29" s="8"/>
      <c r="E29" s="8"/>
      <c r="F29" s="8"/>
      <c r="G29" s="8"/>
    </row>
    <row r="30" spans="1:9" ht="11.25" customHeight="1" x14ac:dyDescent="0.3"/>
    <row r="31" spans="1:9" ht="20.25" customHeight="1" x14ac:dyDescent="0.3">
      <c r="B31" s="89" t="s">
        <v>84</v>
      </c>
    </row>
    <row r="32" spans="1:9" ht="30" customHeight="1" x14ac:dyDescent="0.3">
      <c r="B32" s="69" t="s">
        <v>75</v>
      </c>
      <c r="C32" s="70" t="s">
        <v>76</v>
      </c>
      <c r="D32" s="70" t="s">
        <v>104</v>
      </c>
    </row>
    <row r="33" spans="1:12" x14ac:dyDescent="0.25">
      <c r="B33" s="65">
        <v>1</v>
      </c>
      <c r="C33" s="66" t="s">
        <v>77</v>
      </c>
      <c r="D33" s="65" t="s">
        <v>95</v>
      </c>
      <c r="E33" s="84">
        <v>2.04</v>
      </c>
    </row>
    <row r="34" spans="1:12" x14ac:dyDescent="0.25">
      <c r="B34" s="65">
        <v>2</v>
      </c>
      <c r="C34" s="66" t="s">
        <v>78</v>
      </c>
      <c r="D34" s="65" t="s">
        <v>96</v>
      </c>
      <c r="E34" s="84">
        <v>0.86</v>
      </c>
    </row>
    <row r="35" spans="1:12" x14ac:dyDescent="0.25">
      <c r="B35" s="65">
        <v>3</v>
      </c>
      <c r="C35" s="66" t="s">
        <v>79</v>
      </c>
      <c r="D35" s="65" t="s">
        <v>97</v>
      </c>
      <c r="E35" s="84">
        <v>0.82</v>
      </c>
    </row>
    <row r="36" spans="1:12" ht="15.75" customHeight="1" x14ac:dyDescent="0.25">
      <c r="B36" s="65">
        <v>4</v>
      </c>
      <c r="C36" s="66" t="s">
        <v>80</v>
      </c>
      <c r="D36" s="65" t="s">
        <v>98</v>
      </c>
      <c r="E36" s="84">
        <v>0.64</v>
      </c>
    </row>
    <row r="37" spans="1:12" x14ac:dyDescent="0.25">
      <c r="B37" s="65">
        <v>5</v>
      </c>
      <c r="C37" s="66" t="s">
        <v>81</v>
      </c>
      <c r="D37" s="65" t="s">
        <v>99</v>
      </c>
      <c r="E37" s="84">
        <v>0.73</v>
      </c>
      <c r="G37" s="17"/>
    </row>
    <row r="38" spans="1:12" x14ac:dyDescent="0.25">
      <c r="B38" s="65">
        <v>6</v>
      </c>
      <c r="C38" s="66" t="s">
        <v>82</v>
      </c>
      <c r="D38" s="65" t="s">
        <v>100</v>
      </c>
      <c r="E38" s="84">
        <v>0.85</v>
      </c>
      <c r="G38" s="67"/>
      <c r="H38" s="68"/>
      <c r="I38" s="68"/>
      <c r="J38" s="68"/>
    </row>
    <row r="39" spans="1:12" x14ac:dyDescent="0.25">
      <c r="B39" s="65">
        <v>7</v>
      </c>
      <c r="C39" s="66" t="s">
        <v>83</v>
      </c>
      <c r="D39" s="65" t="s">
        <v>101</v>
      </c>
      <c r="E39" s="84">
        <v>0.72</v>
      </c>
      <c r="G39" s="67"/>
      <c r="H39" s="68"/>
      <c r="I39" s="68"/>
      <c r="J39" s="68"/>
    </row>
    <row r="40" spans="1:12" ht="12" customHeight="1" x14ac:dyDescent="0.3">
      <c r="B40" s="35"/>
      <c r="C40" s="36"/>
      <c r="D40" s="37"/>
      <c r="E40" s="37"/>
      <c r="F40" s="37"/>
      <c r="G40" s="37"/>
    </row>
    <row r="41" spans="1:12" ht="18.75" customHeight="1" x14ac:dyDescent="0.35">
      <c r="A41" s="38" t="s">
        <v>15</v>
      </c>
      <c r="B41" s="107" t="s">
        <v>115</v>
      </c>
      <c r="C41" s="107"/>
      <c r="D41" s="107"/>
      <c r="E41" s="108"/>
      <c r="F41" s="33" t="e">
        <f>VLOOKUP(C12,B33:E39,4,FALSE)</f>
        <v>#N/A</v>
      </c>
      <c r="H41"/>
    </row>
    <row r="42" spans="1:12" ht="13.5" customHeight="1" x14ac:dyDescent="0.3">
      <c r="A42" s="39"/>
      <c r="B42" s="109" t="s">
        <v>105</v>
      </c>
      <c r="C42" s="109"/>
      <c r="D42" s="109"/>
      <c r="E42" s="109"/>
      <c r="F42" s="73"/>
      <c r="G42" s="37"/>
      <c r="I42" s="40"/>
      <c r="J42" s="40"/>
      <c r="K42" s="40"/>
      <c r="L42" s="40"/>
    </row>
    <row r="43" spans="1:12" ht="6.75" customHeight="1" x14ac:dyDescent="0.3">
      <c r="A43" s="39"/>
      <c r="B43" s="72"/>
      <c r="C43" s="72"/>
      <c r="D43" s="72"/>
      <c r="E43" s="72"/>
      <c r="F43" s="73"/>
      <c r="G43" s="37"/>
      <c r="I43" s="40"/>
      <c r="J43" s="40"/>
      <c r="K43" s="40"/>
      <c r="L43" s="40"/>
    </row>
    <row r="44" spans="1:12" ht="18.75" customHeight="1" x14ac:dyDescent="0.35">
      <c r="A44" s="88" t="s">
        <v>16</v>
      </c>
      <c r="B44" s="72"/>
      <c r="C44" s="72"/>
      <c r="D44" s="72"/>
      <c r="E44" s="18" t="s">
        <v>90</v>
      </c>
      <c r="F44" s="33" t="e">
        <f>IF(ISTEXT(F41),"",F41*F16)</f>
        <v>#N/A</v>
      </c>
      <c r="G44" s="44" t="s">
        <v>91</v>
      </c>
      <c r="I44" s="40"/>
      <c r="J44" s="40"/>
      <c r="K44" s="40"/>
      <c r="L44" s="40"/>
    </row>
    <row r="45" spans="1:12" ht="13.5" customHeight="1" x14ac:dyDescent="0.3">
      <c r="B45" s="35"/>
      <c r="C45" s="36"/>
      <c r="D45" s="37"/>
      <c r="E45" s="41" t="s">
        <v>117</v>
      </c>
      <c r="F45" s="37"/>
      <c r="G45" s="42"/>
    </row>
    <row r="46" spans="1:12" ht="8.25" customHeight="1" x14ac:dyDescent="0.3">
      <c r="B46" s="35"/>
      <c r="C46" s="36"/>
      <c r="D46" s="37"/>
      <c r="E46" s="41"/>
      <c r="F46" s="37"/>
      <c r="G46" s="42"/>
    </row>
    <row r="47" spans="1:12" ht="18" x14ac:dyDescent="0.35">
      <c r="A47" s="29" t="s">
        <v>107</v>
      </c>
      <c r="E47" s="18" t="s">
        <v>19</v>
      </c>
      <c r="F47" s="43" t="e">
        <f>IF(ISTEXT(F44),"",E27*(F44/12))</f>
        <v>#N/A</v>
      </c>
      <c r="G47" s="44" t="s">
        <v>20</v>
      </c>
    </row>
    <row r="48" spans="1:12" ht="12" customHeight="1" x14ac:dyDescent="0.25">
      <c r="A48" s="45"/>
      <c r="B48" s="45"/>
      <c r="C48" s="45"/>
      <c r="D48" s="45"/>
      <c r="E48" s="23" t="s">
        <v>118</v>
      </c>
      <c r="F48" s="45"/>
      <c r="G48" s="45"/>
    </row>
    <row r="49" spans="1:8" ht="6" customHeight="1" x14ac:dyDescent="0.3">
      <c r="A49" s="5"/>
      <c r="H49" s="44"/>
    </row>
    <row r="50" spans="1:8" s="45" customFormat="1" ht="18.75" x14ac:dyDescent="0.3">
      <c r="A50" s="1" t="s">
        <v>48</v>
      </c>
      <c r="B50" s="7"/>
      <c r="C50" s="7"/>
      <c r="D50" s="8"/>
      <c r="E50" s="8"/>
      <c r="F50" s="8"/>
      <c r="G50" s="8"/>
    </row>
    <row r="51" spans="1:8" ht="18" customHeight="1" x14ac:dyDescent="0.3">
      <c r="A51" s="29" t="s">
        <v>24</v>
      </c>
      <c r="B51" s="5" t="s">
        <v>21</v>
      </c>
      <c r="C51" s="44">
        <v>0.2</v>
      </c>
      <c r="D51" s="44" t="s">
        <v>22</v>
      </c>
    </row>
    <row r="52" spans="1:8" ht="18.75" x14ac:dyDescent="0.3">
      <c r="A52" s="29" t="s">
        <v>49</v>
      </c>
      <c r="B52" s="5" t="s">
        <v>108</v>
      </c>
      <c r="C52" s="21" t="e">
        <f>F44/C51</f>
        <v>#N/A</v>
      </c>
      <c r="D52" s="44" t="s">
        <v>23</v>
      </c>
    </row>
    <row r="53" spans="1:8" ht="8.25" customHeight="1" x14ac:dyDescent="0.25">
      <c r="A53" s="5"/>
    </row>
    <row r="54" spans="1:8" ht="18.75" x14ac:dyDescent="0.3">
      <c r="A54" s="1" t="s">
        <v>50</v>
      </c>
      <c r="B54" s="7"/>
      <c r="C54" s="7"/>
      <c r="D54" s="8"/>
      <c r="E54" s="8"/>
      <c r="F54" s="8"/>
      <c r="G54" s="8"/>
    </row>
    <row r="55" spans="1:8" ht="21" customHeight="1" x14ac:dyDescent="0.3">
      <c r="A55" s="38" t="s">
        <v>26</v>
      </c>
      <c r="B55" s="86" t="s">
        <v>109</v>
      </c>
      <c r="C55" s="49">
        <f>0.04*(E27)</f>
        <v>0</v>
      </c>
      <c r="D55" s="47" t="s">
        <v>25</v>
      </c>
    </row>
    <row r="56" spans="1:8" ht="30.75" customHeight="1" x14ac:dyDescent="0.3">
      <c r="A56" s="38" t="s">
        <v>27</v>
      </c>
      <c r="B56" s="85" t="s">
        <v>110</v>
      </c>
      <c r="C56" s="49">
        <f>C55*0.75</f>
        <v>0</v>
      </c>
      <c r="D56" s="47" t="s">
        <v>25</v>
      </c>
    </row>
    <row r="57" spans="1:8" ht="30.75" x14ac:dyDescent="0.3">
      <c r="A57" s="38" t="s">
        <v>51</v>
      </c>
      <c r="B57" s="59" t="s">
        <v>35</v>
      </c>
      <c r="C57" s="49" t="e">
        <f>C56*(5)*(1/12)*C52</f>
        <v>#N/A</v>
      </c>
      <c r="D57" s="44" t="s">
        <v>58</v>
      </c>
    </row>
    <row r="58" spans="1:8" ht="7.5" customHeight="1" x14ac:dyDescent="0.25">
      <c r="A58" s="5"/>
    </row>
    <row r="59" spans="1:8" ht="18.75" x14ac:dyDescent="0.3">
      <c r="A59" s="1" t="s">
        <v>52</v>
      </c>
      <c r="B59" s="7"/>
      <c r="C59" s="7"/>
      <c r="D59" s="8"/>
      <c r="E59" s="8"/>
      <c r="F59" s="8"/>
      <c r="G59" s="8"/>
    </row>
    <row r="60" spans="1:8" ht="16.5" customHeight="1" x14ac:dyDescent="0.3">
      <c r="A60" s="29" t="s">
        <v>30</v>
      </c>
      <c r="B60" s="5" t="s">
        <v>111</v>
      </c>
      <c r="C60" s="49" t="e">
        <f>F47-C57</f>
        <v>#N/A</v>
      </c>
      <c r="D60" s="5" t="s">
        <v>34</v>
      </c>
    </row>
    <row r="61" spans="1:8" ht="18.75" x14ac:dyDescent="0.3">
      <c r="A61" s="29" t="s">
        <v>31</v>
      </c>
      <c r="B61" s="5" t="s">
        <v>59</v>
      </c>
      <c r="C61" s="21" t="str">
        <f>IF(C56=0,"---",C60/C56)</f>
        <v>---</v>
      </c>
      <c r="D61" s="5" t="s">
        <v>28</v>
      </c>
    </row>
    <row r="62" spans="1:8" ht="18.75" x14ac:dyDescent="0.3">
      <c r="A62" s="29" t="s">
        <v>32</v>
      </c>
      <c r="B62" s="5" t="s">
        <v>119</v>
      </c>
      <c r="C62" s="21" t="str">
        <f>IF(ISTEXT(C61),"---",C61*12)</f>
        <v>---</v>
      </c>
      <c r="D62" s="5" t="s">
        <v>29</v>
      </c>
    </row>
    <row r="63" spans="1:8" x14ac:dyDescent="0.25">
      <c r="A63" s="29" t="s">
        <v>53</v>
      </c>
      <c r="B63" s="5" t="s">
        <v>120</v>
      </c>
    </row>
    <row r="64" spans="1:8" x14ac:dyDescent="0.25">
      <c r="A64" s="29"/>
      <c r="B64" s="81" t="s">
        <v>106</v>
      </c>
    </row>
    <row r="65" spans="1:7" ht="15.75" customHeight="1" x14ac:dyDescent="0.25">
      <c r="A65" s="5"/>
      <c r="C65" s="104" t="str">
        <f>IF(C62&gt;12,"Note: Ponding depth in Item 6-3 does not meet target depth, continue to Step 7-1.","")</f>
        <v>Note: Ponding depth in Item 6-3 does not meet target depth, continue to Step 7-1.</v>
      </c>
      <c r="D65" s="104"/>
      <c r="E65" s="104"/>
      <c r="F65" s="104"/>
      <c r="G65" s="104"/>
    </row>
    <row r="66" spans="1:7" ht="18.75" x14ac:dyDescent="0.3">
      <c r="A66" s="1" t="s">
        <v>54</v>
      </c>
      <c r="B66" s="1"/>
      <c r="C66" s="7"/>
      <c r="D66" s="8"/>
      <c r="E66" s="8"/>
      <c r="F66" s="8"/>
      <c r="G66" s="8"/>
    </row>
    <row r="67" spans="1:7" ht="23.25" customHeight="1" x14ac:dyDescent="0.3">
      <c r="A67" s="38" t="s">
        <v>33</v>
      </c>
      <c r="B67" s="52" t="s">
        <v>86</v>
      </c>
      <c r="C67" s="87"/>
      <c r="D67" s="92" t="s">
        <v>87</v>
      </c>
      <c r="E67" s="93"/>
      <c r="F67" s="93"/>
      <c r="G67" s="93"/>
    </row>
    <row r="68" spans="1:7" ht="30.75" x14ac:dyDescent="0.3">
      <c r="A68" s="38" t="s">
        <v>36</v>
      </c>
      <c r="B68" s="51" t="s">
        <v>60</v>
      </c>
      <c r="C68" s="71" t="e">
        <f>C67*(5/12)*C52</f>
        <v>#N/A</v>
      </c>
      <c r="D68" s="44" t="s">
        <v>88</v>
      </c>
    </row>
    <row r="69" spans="1:7" ht="19.5" customHeight="1" x14ac:dyDescent="0.3">
      <c r="A69" s="29" t="s">
        <v>37</v>
      </c>
      <c r="B69" s="5" t="s">
        <v>112</v>
      </c>
      <c r="C69" s="50" t="str">
        <f>IF(C67 &gt; 0, F47-C68,"")</f>
        <v/>
      </c>
      <c r="D69" s="5" t="s">
        <v>34</v>
      </c>
    </row>
    <row r="70" spans="1:7" ht="19.5" customHeight="1" x14ac:dyDescent="0.3">
      <c r="A70" s="29" t="s">
        <v>38</v>
      </c>
      <c r="B70" s="5" t="s">
        <v>61</v>
      </c>
      <c r="C70" s="21" t="str">
        <f>IF(C67&lt;=0,"---",C69/C67)</f>
        <v>---</v>
      </c>
      <c r="D70" s="5" t="s">
        <v>28</v>
      </c>
    </row>
    <row r="71" spans="1:7" ht="18.75" x14ac:dyDescent="0.3">
      <c r="A71" s="29" t="s">
        <v>55</v>
      </c>
      <c r="B71" s="5" t="s">
        <v>62</v>
      </c>
      <c r="C71" s="21" t="str">
        <f>IF(ISNUMBER(C70),C70*12,"---")</f>
        <v>---</v>
      </c>
      <c r="D71" s="5" t="s">
        <v>29</v>
      </c>
    </row>
    <row r="72" spans="1:7" x14ac:dyDescent="0.25">
      <c r="A72" s="29" t="s">
        <v>56</v>
      </c>
      <c r="B72" s="5" t="s">
        <v>63</v>
      </c>
    </row>
    <row r="73" spans="1:7" ht="13.5" customHeight="1" x14ac:dyDescent="0.25">
      <c r="A73" s="5"/>
      <c r="B73" s="90" t="s">
        <v>106</v>
      </c>
      <c r="C73" s="91"/>
      <c r="D73" s="91"/>
      <c r="E73" s="91"/>
      <c r="F73" s="91"/>
      <c r="G73" s="91"/>
    </row>
    <row r="74" spans="1:7" ht="18.75" x14ac:dyDescent="0.3">
      <c r="A74" s="1" t="s">
        <v>57</v>
      </c>
      <c r="B74" s="1"/>
      <c r="C74" s="1"/>
      <c r="D74" s="8"/>
      <c r="E74" s="8"/>
      <c r="F74" s="8"/>
      <c r="G74" s="8"/>
    </row>
    <row r="75" spans="1:7" ht="19.5" customHeight="1" x14ac:dyDescent="0.3">
      <c r="A75" s="38" t="s">
        <v>39</v>
      </c>
      <c r="B75" s="52" t="s">
        <v>66</v>
      </c>
      <c r="C75" s="46">
        <f>IF(ISBLANK(C67),C56,C67)</f>
        <v>0</v>
      </c>
      <c r="D75" s="5" t="s">
        <v>64</v>
      </c>
    </row>
  </sheetData>
  <mergeCells count="8">
    <mergeCell ref="B73:G73"/>
    <mergeCell ref="D67:G67"/>
    <mergeCell ref="E8:G11"/>
    <mergeCell ref="A1:G1"/>
    <mergeCell ref="A3:G5"/>
    <mergeCell ref="B41:E41"/>
    <mergeCell ref="B42:E42"/>
    <mergeCell ref="C65:G65"/>
  </mergeCells>
  <conditionalFormatting sqref="C62">
    <cfRule type="cellIs" dxfId="2" priority="4" operator="greaterThan">
      <formula>12</formula>
    </cfRule>
  </conditionalFormatting>
  <conditionalFormatting sqref="C65">
    <cfRule type="containsText" dxfId="1" priority="3" operator="containsText" text="Note*">
      <formula>NOT(ISERROR(SEARCH("Note*",C65)))</formula>
    </cfRule>
  </conditionalFormatting>
  <conditionalFormatting sqref="C71">
    <cfRule type="cellIs" dxfId="0" priority="2" operator="greaterThan">
      <formula>12</formula>
    </cfRule>
  </conditionalFormatting>
  <dataValidations count="1">
    <dataValidation type="list" errorStyle="warning" allowBlank="1" showErrorMessage="1" errorTitle="Rainfall Region" error="Please choose from Regions 1 thru 7." sqref="C12">
      <formula1>Rainfall_Region</formula1>
    </dataValidation>
  </dataValidations>
  <hyperlinks>
    <hyperlink ref="G13" location="'Mean Annual Precip Map'!A1" display="Click here for map"/>
  </hyperlinks>
  <printOptions horizontalCentered="1"/>
  <pageMargins left="0.25" right="0.25" top="0.5" bottom="0.5" header="0.3" footer="0.3"/>
  <pageSetup scale="69" fitToHeight="0" orientation="portrait" r:id="rId1"/>
  <headerFooter>
    <oddFooter>&amp;LCombination Flow and Volume&amp;C&amp;P&amp;RMay 2013</oddFooter>
  </headerFooter>
  <rowBreaks count="1" manualBreakCount="1">
    <brk id="6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54" sqref="B54"/>
    </sheetView>
  </sheetViews>
  <sheetFormatPr defaultRowHeight="15" x14ac:dyDescent="0.25"/>
  <cols>
    <col min="1" max="1" width="127.7109375" customWidth="1"/>
  </cols>
  <sheetData>
    <row r="1" ht="16.5" customHeight="1" x14ac:dyDescent="0.3"/>
  </sheetData>
  <pageMargins left="0.7" right="0.7" top="0.25" bottom="0.75" header="0.05"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26" sqref="F26"/>
    </sheetView>
  </sheetViews>
  <sheetFormatPr defaultRowHeight="15" x14ac:dyDescent="0.25"/>
  <cols>
    <col min="1" max="1" width="14.42578125" bestFit="1" customWidth="1"/>
    <col min="2" max="2" width="17.5703125" customWidth="1"/>
    <col min="3" max="5" width="15.140625" bestFit="1" customWidth="1"/>
    <col min="6" max="6" width="16.140625" bestFit="1" customWidth="1"/>
  </cols>
  <sheetData>
    <row r="1" spans="1:6" x14ac:dyDescent="0.3">
      <c r="A1" s="60" t="s">
        <v>68</v>
      </c>
      <c r="B1" s="61" t="s">
        <v>69</v>
      </c>
      <c r="C1" s="61" t="s">
        <v>70</v>
      </c>
      <c r="D1" s="61" t="s">
        <v>71</v>
      </c>
      <c r="E1" s="61" t="s">
        <v>72</v>
      </c>
      <c r="F1" s="61" t="s">
        <v>73</v>
      </c>
    </row>
    <row r="2" spans="1:6" x14ac:dyDescent="0.3">
      <c r="A2" s="62">
        <v>1</v>
      </c>
      <c r="B2" s="63">
        <v>55.9</v>
      </c>
      <c r="C2" s="63">
        <v>0.51</v>
      </c>
      <c r="D2" s="63">
        <v>1.02</v>
      </c>
      <c r="E2" s="63">
        <v>1.53</v>
      </c>
      <c r="F2" s="63">
        <v>2.04</v>
      </c>
    </row>
    <row r="3" spans="1:6" x14ac:dyDescent="0.3">
      <c r="A3" s="62">
        <v>2</v>
      </c>
      <c r="B3" s="63">
        <v>24.4</v>
      </c>
      <c r="C3" s="63">
        <v>0.21</v>
      </c>
      <c r="D3" s="63">
        <v>0.42</v>
      </c>
      <c r="E3" s="63">
        <v>0.64</v>
      </c>
      <c r="F3" s="63">
        <v>0.86</v>
      </c>
    </row>
    <row r="4" spans="1:6" x14ac:dyDescent="0.3">
      <c r="A4" s="62">
        <v>3</v>
      </c>
      <c r="B4" s="63">
        <v>25.9</v>
      </c>
      <c r="C4" s="63">
        <v>0.2</v>
      </c>
      <c r="D4" s="63">
        <v>0.41</v>
      </c>
      <c r="E4" s="63">
        <v>0.6</v>
      </c>
      <c r="F4" s="63">
        <v>0.82</v>
      </c>
    </row>
    <row r="5" spans="1:6" x14ac:dyDescent="0.3">
      <c r="A5" s="62">
        <v>4</v>
      </c>
      <c r="B5" s="63">
        <v>14.6</v>
      </c>
      <c r="C5" s="63">
        <v>0.16</v>
      </c>
      <c r="D5" s="63">
        <v>0.32</v>
      </c>
      <c r="E5" s="63">
        <v>0.49</v>
      </c>
      <c r="F5" s="63">
        <v>0.64</v>
      </c>
    </row>
    <row r="6" spans="1:6" x14ac:dyDescent="0.3">
      <c r="A6" s="62">
        <v>5</v>
      </c>
      <c r="B6" s="63">
        <v>21</v>
      </c>
      <c r="C6" s="63">
        <v>0.18</v>
      </c>
      <c r="D6" s="63">
        <v>0.36</v>
      </c>
      <c r="E6" s="63">
        <v>0.54</v>
      </c>
      <c r="F6" s="63">
        <v>0.73</v>
      </c>
    </row>
    <row r="7" spans="1:6" x14ac:dyDescent="0.3">
      <c r="A7" s="62">
        <v>6</v>
      </c>
      <c r="B7" s="63">
        <v>20.100000000000001</v>
      </c>
      <c r="C7" s="63">
        <v>0.21</v>
      </c>
      <c r="D7" s="63">
        <v>0.42</v>
      </c>
      <c r="E7" s="63">
        <v>0.63</v>
      </c>
      <c r="F7" s="63">
        <v>0.85</v>
      </c>
    </row>
    <row r="8" spans="1:6" x14ac:dyDescent="0.3">
      <c r="A8" s="62">
        <v>7</v>
      </c>
      <c r="B8" s="63">
        <v>19.3</v>
      </c>
      <c r="C8" s="63">
        <v>0.18</v>
      </c>
      <c r="D8" s="63">
        <v>0.35</v>
      </c>
      <c r="E8" s="63">
        <v>0.53</v>
      </c>
      <c r="F8" s="63">
        <v>0.72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Comb. Flow-Volume Worksheet</vt:lpstr>
      <vt:lpstr>Mean Annual Precip Map</vt:lpstr>
      <vt:lpstr>Guidance (from Section 5.1)</vt:lpstr>
      <vt:lpstr>lookup tables</vt:lpstr>
      <vt:lpstr>'Comb. Flow-Volume Worksheet'!Print_Area</vt:lpstr>
      <vt:lpstr>'Guidance (from Section 5.1)'!Print_Area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Prickett</dc:creator>
  <cp:lastModifiedBy>Quan Lu</cp:lastModifiedBy>
  <cp:lastPrinted>2013-05-17T22:52:13Z</cp:lastPrinted>
  <dcterms:created xsi:type="dcterms:W3CDTF">2012-12-21T15:57:29Z</dcterms:created>
  <dcterms:modified xsi:type="dcterms:W3CDTF">2015-02-12T19:07:09Z</dcterms:modified>
</cp:coreProperties>
</file>