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4355" windowHeight="7740" activeTab="2"/>
  </bookViews>
  <sheets>
    <sheet name="Volume (80% Capture)" sheetId="1" r:id="rId1"/>
    <sheet name="Rainfall Region Map" sheetId="5" r:id="rId2"/>
    <sheet name="Guidance from Chapter 5" sheetId="4" r:id="rId3"/>
    <sheet name="lookup tables" sheetId="6" r:id="rId4"/>
  </sheets>
  <definedNames>
    <definedName name="_xlnm.Print_Area" localSheetId="2">'Guidance from Chapter 5'!$A$1:$A$98</definedName>
    <definedName name="_xlnm.Print_Area" localSheetId="0">'Volume (80% Capture)'!$A$1:$G$57</definedName>
    <definedName name="Rainfall_Region">'lookup tables'!$A$2:$A$8</definedName>
  </definedNames>
  <calcPr calcId="152511"/>
</workbook>
</file>

<file path=xl/calcChain.xml><?xml version="1.0" encoding="utf-8"?>
<calcChain xmlns="http://schemas.openxmlformats.org/spreadsheetml/2006/main">
  <c r="F43" i="1" l="1"/>
  <c r="C27" i="1" l="1"/>
  <c r="E26" i="1"/>
  <c r="E25" i="1"/>
  <c r="E28" i="1" s="1"/>
  <c r="C14" i="1" l="1"/>
  <c r="F17" i="1" l="1"/>
  <c r="F46" i="1" s="1"/>
  <c r="F49" i="1" s="1"/>
  <c r="F54" i="1" s="1"/>
</calcChain>
</file>

<file path=xl/sharedStrings.xml><?xml version="1.0" encoding="utf-8"?>
<sst xmlns="http://schemas.openxmlformats.org/spreadsheetml/2006/main" count="88" uniqueCount="85">
  <si>
    <t>Project Name:</t>
  </si>
  <si>
    <t>City application ID:</t>
  </si>
  <si>
    <t>Tract or Parcel Map No:</t>
  </si>
  <si>
    <t>Type of Surface</t>
  </si>
  <si>
    <t>Inches</t>
  </si>
  <si>
    <t>Area of surface type within DMA (Sq. Ft)</t>
  </si>
  <si>
    <t>1-1</t>
  </si>
  <si>
    <t>1-2</t>
  </si>
  <si>
    <t>1-3</t>
  </si>
  <si>
    <t>1-4</t>
  </si>
  <si>
    <t>1-5</t>
  </si>
  <si>
    <t>1-6</t>
  </si>
  <si>
    <t>Site Address or APN:</t>
  </si>
  <si>
    <t>2-1</t>
  </si>
  <si>
    <t>2-2</t>
  </si>
  <si>
    <t>2-3</t>
  </si>
  <si>
    <t>2-4</t>
  </si>
  <si>
    <t xml:space="preserve"> Name of DMA:</t>
  </si>
  <si>
    <t>3-1</t>
  </si>
  <si>
    <t>3-2</t>
  </si>
  <si>
    <t>Total DMA Area (square feet) =</t>
  </si>
  <si>
    <t>3.0 Calculate Unit Basin Storage Volume in Inches</t>
  </si>
  <si>
    <t>Required Capture Volume (in cubic feet):</t>
  </si>
  <si>
    <t>Cubic feet</t>
  </si>
  <si>
    <t>x0</t>
  </si>
  <si>
    <t>x1</t>
  </si>
  <si>
    <t>y0</t>
  </si>
  <si>
    <t>y1</t>
  </si>
  <si>
    <t>Instructions:  After completing Section 1, make as many copies of this Excel file as needed to fill out the worksheet for each Drainage Management Area of the project.  Enter information specific to the project and DMA in the cells shaded in yellow.   Cells shaded in light blue contain formulas and values that will be automatically calculated.</t>
  </si>
  <si>
    <t>Click here for map</t>
  </si>
  <si>
    <t>Square feet</t>
  </si>
  <si>
    <t>Feet</t>
  </si>
  <si>
    <t>(Assumes 35% void space in rectangular trench with vertical sides.)</t>
  </si>
  <si>
    <t>1.0 Project Information</t>
  </si>
  <si>
    <t>To size an infiltration trench, enter the surface area available:</t>
  </si>
  <si>
    <t>Rainfall Region</t>
  </si>
  <si>
    <t>Refer to the map in Appendix C of the C.3 Technical Guidance to identify the Rainfall Region for the site.</t>
  </si>
  <si>
    <t>25% impervious</t>
  </si>
  <si>
    <t>50% impervious</t>
  </si>
  <si>
    <t>75% impervious</t>
  </si>
  <si>
    <t>100% impervious</t>
  </si>
  <si>
    <t>Boulder Creek,  55.9”</t>
  </si>
  <si>
    <t>La Honda, 24.4”</t>
  </si>
  <si>
    <t>Half Moon Bay, 25.92”</t>
  </si>
  <si>
    <t>Palo Alto, 14.6”</t>
  </si>
  <si>
    <t>San Francisco, 21.0”</t>
  </si>
  <si>
    <t>San Francisco airport, 20.1”</t>
  </si>
  <si>
    <t>San Francisco Oceanside, 19.3”</t>
  </si>
  <si>
    <t>Region</t>
  </si>
  <si>
    <t>M.A.P.</t>
  </si>
  <si>
    <t>3-3</t>
  </si>
  <si>
    <t>3-4</t>
  </si>
  <si>
    <t>SiteMean Annual Precipitation (MAP)</t>
  </si>
  <si>
    <t xml:space="preserve">MAP adjustment factor is automatically calculated as:  </t>
  </si>
  <si>
    <t>Adjusted unit basin storage volume:</t>
  </si>
  <si>
    <r>
      <t>The calculations presented here are based on the 80% capture method of sizing</t>
    </r>
    <r>
      <rPr>
        <b/>
        <sz val="9"/>
        <color theme="1"/>
        <rFont val="Calibri"/>
        <family val="2"/>
        <scheme val="minor"/>
      </rPr>
      <t xml:space="preserve"> v</t>
    </r>
    <r>
      <rPr>
        <b/>
        <sz val="9"/>
        <color indexed="8"/>
        <rFont val="Calibri"/>
        <family val="2"/>
      </rPr>
      <t>olume-based treatment measures</t>
    </r>
    <r>
      <rPr>
        <sz val="9"/>
        <color indexed="8"/>
        <rFont val="Calibri"/>
        <family val="2"/>
      </rPr>
      <t xml:space="preserve"> provided in the Countywide Program's C.3 Technical Guidance, v. 4.0.  The steps presented below are explained in Section 5.1 of the Guidance, applicable portions of which are included in this file, in the sheet named "Guidance from Chapter 5".</t>
    </r>
  </si>
  <si>
    <t>Region Mean Annual Precipitation (MAP)</t>
  </si>
  <si>
    <t>1-7</t>
  </si>
  <si>
    <t>Worksheet for Calculating the Water Quality Design Volume (80 percent capture method)</t>
  </si>
  <si>
    <t>2.04"</t>
  </si>
  <si>
    <t>0.64"</t>
  </si>
  <si>
    <t>0.86"</t>
  </si>
  <si>
    <t>0.82"</t>
  </si>
  <si>
    <t>0.73"</t>
  </si>
  <si>
    <t>0.85"</t>
  </si>
  <si>
    <t>0.72"</t>
  </si>
  <si>
    <t>3-5</t>
  </si>
  <si>
    <t>1-8</t>
  </si>
  <si>
    <t xml:space="preserve">                           (The "Site Mean Annual Precipitation (MAP)" is divided by the MAP for the applicable rain gauge, showin in Table 5-3, below.)</t>
  </si>
  <si>
    <t>2.0 Calculate Percentage of Impervious Surface for Drainage Management Area (DMA)</t>
  </si>
  <si>
    <t>For items 2-2 and 2-3, enter the areas in square feet for each type of surface within the DMA.</t>
  </si>
  <si>
    <t>Adjust Pervious Surface</t>
  </si>
  <si>
    <t>Effective Impervious Area</t>
  </si>
  <si>
    <t>Impervious surface</t>
  </si>
  <si>
    <t>Pervious service</t>
  </si>
  <si>
    <t>Total Effective Impervious Area (EIA)</t>
  </si>
  <si>
    <t>Unit basin storage volume from Table 5.2:</t>
  </si>
  <si>
    <t>(The coefficient for this method is 1.00, due to the conversion of any landscaping to effective impervious area)</t>
  </si>
  <si>
    <t>(The unit basin storage volume is adjusted by applying the MAP adjustment factor.)</t>
  </si>
  <si>
    <t>(The adjusted unit basin sizing volume [inches] is multiplied by the size of the DMA and converted to feet)</t>
  </si>
  <si>
    <t>Required depth of infiltration trench, given the surface area available (in 3-4):</t>
  </si>
  <si>
    <t>(Note: Infiltration trench depths are typically between 3 and 8 feet.)</t>
  </si>
  <si>
    <t>Station, and Mean Annual Precipitation (Inches)</t>
  </si>
  <si>
    <t>Runoff 
Coefficient of 1.0</t>
  </si>
  <si>
    <t>Table 5-3. Unit Basin Storage Volumes in Inches for 80 Percent Capture Using 48-Hour Drawdowns, based on runoff coefficient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</si>
</sst>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9" x14ac:knownFonts="1">
    <font>
      <sz val="11"/>
      <color theme="1"/>
      <name val="Calibri"/>
      <family val="2"/>
      <scheme val="minor"/>
    </font>
    <font>
      <b/>
      <sz val="11"/>
      <color theme="1"/>
      <name val="Calibri"/>
      <family val="2"/>
      <scheme val="minor"/>
    </font>
    <font>
      <b/>
      <sz val="14"/>
      <name val="Calibri"/>
      <family val="2"/>
      <scheme val="minor"/>
    </font>
    <font>
      <sz val="11"/>
      <name val="Calibri"/>
      <family val="2"/>
      <scheme val="minor"/>
    </font>
    <font>
      <sz val="9"/>
      <color theme="1"/>
      <name val="Calibri"/>
      <family val="2"/>
      <scheme val="minor"/>
    </font>
    <font>
      <b/>
      <sz val="9"/>
      <color indexed="8"/>
      <name val="Calibri"/>
      <family val="2"/>
    </font>
    <font>
      <sz val="9"/>
      <color indexed="8"/>
      <name val="Calibri"/>
      <family val="2"/>
    </font>
    <font>
      <b/>
      <sz val="14"/>
      <color theme="1"/>
      <name val="Calibri"/>
      <family val="2"/>
      <scheme val="minor"/>
    </font>
    <font>
      <b/>
      <i/>
      <sz val="11"/>
      <color theme="1"/>
      <name val="Calibri"/>
      <family val="2"/>
      <scheme val="minor"/>
    </font>
    <font>
      <b/>
      <sz val="12"/>
      <color theme="1"/>
      <name val="Calibri"/>
      <family val="2"/>
      <scheme val="minor"/>
    </font>
    <font>
      <i/>
      <sz val="11"/>
      <color theme="1"/>
      <name val="Calibri"/>
      <family val="2"/>
      <scheme val="minor"/>
    </font>
    <font>
      <b/>
      <sz val="16"/>
      <color theme="1"/>
      <name val="Calibri"/>
      <family val="2"/>
      <scheme val="minor"/>
    </font>
    <font>
      <b/>
      <sz val="14"/>
      <color theme="0"/>
      <name val="Calibri"/>
      <family val="2"/>
      <scheme val="minor"/>
    </font>
    <font>
      <b/>
      <sz val="9"/>
      <color theme="1"/>
      <name val="Calibri"/>
      <family val="2"/>
      <scheme val="minor"/>
    </font>
    <font>
      <sz val="11"/>
      <color theme="1"/>
      <name val="Calibri"/>
      <family val="2"/>
      <scheme val="minor"/>
    </font>
    <font>
      <u/>
      <sz val="11"/>
      <color theme="10"/>
      <name val="Calibri"/>
      <family val="2"/>
      <scheme val="minor"/>
    </font>
    <font>
      <sz val="11"/>
      <color theme="0" tint="-0.34998626667073579"/>
      <name val="Calibri"/>
      <family val="2"/>
      <scheme val="minor"/>
    </font>
    <font>
      <sz val="11"/>
      <color theme="0"/>
      <name val="Calibri"/>
      <family val="2"/>
      <scheme val="minor"/>
    </font>
    <font>
      <sz val="9"/>
      <color theme="0"/>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rgb="FFFFFF00"/>
        <bgColor indexed="64"/>
      </patternFill>
    </fill>
    <fill>
      <patternFill patternType="solid">
        <fgColor rgb="FF8DB4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59996337778862885"/>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4" fillId="0" borderId="0" applyFont="0" applyFill="0" applyBorder="0" applyAlignment="0" applyProtection="0"/>
    <xf numFmtId="0" fontId="15" fillId="0" borderId="0" applyNumberFormat="0" applyFill="0" applyBorder="0" applyAlignment="0" applyProtection="0"/>
    <xf numFmtId="9" fontId="14" fillId="0" borderId="0" applyFont="0" applyFill="0" applyBorder="0" applyAlignment="0" applyProtection="0"/>
  </cellStyleXfs>
  <cellXfs count="92">
    <xf numFmtId="0" fontId="0" fillId="0" borderId="0" xfId="0"/>
    <xf numFmtId="0" fontId="2" fillId="2" borderId="0" xfId="0" applyFont="1" applyFill="1" applyAlignment="1" applyProtection="1">
      <alignment horizontal="left"/>
    </xf>
    <xf numFmtId="0" fontId="3" fillId="2" borderId="0" xfId="0" applyFont="1" applyFill="1" applyProtection="1"/>
    <xf numFmtId="0" fontId="0" fillId="0" borderId="0" xfId="0" applyAlignment="1" applyProtection="1">
      <alignment horizontal="left" vertical="center"/>
    </xf>
    <xf numFmtId="0" fontId="0" fillId="0" borderId="0" xfId="0" applyProtection="1"/>
    <xf numFmtId="0" fontId="0" fillId="0" borderId="0" xfId="0" quotePrefix="1" applyFill="1" applyAlignment="1" applyProtection="1">
      <alignment horizontal="center"/>
    </xf>
    <xf numFmtId="0" fontId="7" fillId="2" borderId="0" xfId="0" applyFont="1" applyFill="1" applyAlignment="1" applyProtection="1">
      <alignment horizontal="left"/>
    </xf>
    <xf numFmtId="0" fontId="0" fillId="2" borderId="0" xfId="0" applyFill="1" applyProtection="1"/>
    <xf numFmtId="0" fontId="0" fillId="0" borderId="0" xfId="0" applyFill="1" applyProtection="1"/>
    <xf numFmtId="0" fontId="0" fillId="0" borderId="9" xfId="0" applyBorder="1" applyAlignment="1" applyProtection="1">
      <alignment horizontal="center" vertical="center"/>
    </xf>
    <xf numFmtId="0" fontId="0" fillId="0" borderId="10" xfId="0" applyBorder="1" applyAlignment="1" applyProtection="1">
      <alignment horizontal="center" vertical="center" wrapText="1"/>
    </xf>
    <xf numFmtId="0" fontId="0" fillId="0" borderId="11" xfId="0" applyBorder="1" applyProtection="1"/>
    <xf numFmtId="0" fontId="0" fillId="0" borderId="13" xfId="0" applyBorder="1" applyProtection="1"/>
    <xf numFmtId="2" fontId="8" fillId="0" borderId="0" xfId="0" applyNumberFormat="1" applyFont="1" applyAlignment="1" applyProtection="1">
      <alignment horizontal="right"/>
    </xf>
    <xf numFmtId="2" fontId="0" fillId="0" borderId="0" xfId="0" applyNumberFormat="1" applyProtection="1"/>
    <xf numFmtId="0" fontId="8" fillId="0" borderId="0" xfId="0" applyFont="1" applyAlignment="1" applyProtection="1">
      <alignment horizontal="right"/>
    </xf>
    <xf numFmtId="0" fontId="0" fillId="0" borderId="0" xfId="0" applyFont="1" applyAlignment="1" applyProtection="1">
      <alignment horizontal="left"/>
    </xf>
    <xf numFmtId="0" fontId="0" fillId="0" borderId="0" xfId="0" applyFont="1" applyFill="1" applyAlignment="1" applyProtection="1">
      <alignment horizontal="left" vertical="center"/>
    </xf>
    <xf numFmtId="0" fontId="10" fillId="0" borderId="0" xfId="0" applyFont="1" applyAlignment="1" applyProtection="1">
      <alignment horizontal="left" vertical="center"/>
    </xf>
    <xf numFmtId="0" fontId="10" fillId="0" borderId="0" xfId="0" applyFont="1" applyAlignment="1" applyProtection="1">
      <alignment horizontal="right"/>
    </xf>
    <xf numFmtId="0" fontId="2" fillId="4" borderId="0" xfId="0" applyFont="1" applyFill="1" applyAlignment="1" applyProtection="1">
      <alignment horizontal="left"/>
    </xf>
    <xf numFmtId="0" fontId="12" fillId="2" borderId="0" xfId="0" applyFont="1" applyFill="1" applyAlignment="1" applyProtection="1">
      <alignment horizontal="left"/>
    </xf>
    <xf numFmtId="3" fontId="7" fillId="3" borderId="12" xfId="0" applyNumberFormat="1" applyFont="1" applyFill="1" applyBorder="1" applyAlignment="1" applyProtection="1">
      <alignment horizontal="center"/>
      <protection locked="0"/>
    </xf>
    <xf numFmtId="3" fontId="7" fillId="3" borderId="14" xfId="0" applyNumberFormat="1" applyFont="1" applyFill="1" applyBorder="1" applyAlignment="1" applyProtection="1">
      <alignment horizontal="center"/>
      <protection locked="0"/>
    </xf>
    <xf numFmtId="0" fontId="0" fillId="0" borderId="0" xfId="0" applyAlignment="1" applyProtection="1">
      <alignment horizontal="center"/>
    </xf>
    <xf numFmtId="0" fontId="0" fillId="0" borderId="0" xfId="0" quotePrefix="1" applyAlignment="1" applyProtection="1">
      <alignment horizontal="center"/>
    </xf>
    <xf numFmtId="0" fontId="0" fillId="0" borderId="0" xfId="0" applyFont="1" applyFill="1" applyProtection="1"/>
    <xf numFmtId="16" fontId="0" fillId="0" borderId="0" xfId="0" quotePrefix="1" applyNumberFormat="1" applyAlignment="1" applyProtection="1">
      <alignment horizontal="center"/>
    </xf>
    <xf numFmtId="164" fontId="7" fillId="0" borderId="0" xfId="0" applyNumberFormat="1" applyFont="1" applyFill="1" applyAlignment="1" applyProtection="1">
      <alignment horizontal="left"/>
    </xf>
    <xf numFmtId="164" fontId="1" fillId="0" borderId="0" xfId="0" applyNumberFormat="1" applyFont="1" applyFill="1" applyAlignment="1" applyProtection="1">
      <alignment horizontal="center"/>
    </xf>
    <xf numFmtId="0" fontId="7" fillId="0" borderId="0" xfId="0" applyFont="1" applyFill="1" applyAlignment="1" applyProtection="1">
      <alignment horizontal="center"/>
    </xf>
    <xf numFmtId="0" fontId="0" fillId="0" borderId="0" xfId="0" applyBorder="1" applyProtection="1"/>
    <xf numFmtId="0" fontId="0" fillId="0" borderId="0" xfId="0" applyBorder="1" applyAlignment="1" applyProtection="1">
      <alignment horizontal="center"/>
    </xf>
    <xf numFmtId="2" fontId="0" fillId="0" borderId="0" xfId="0" applyNumberFormat="1" applyBorder="1" applyAlignment="1" applyProtection="1">
      <alignment horizontal="center"/>
    </xf>
    <xf numFmtId="0" fontId="0" fillId="0" borderId="0" xfId="0" quotePrefix="1" applyAlignment="1" applyProtection="1">
      <alignment horizontal="center" vertical="top"/>
    </xf>
    <xf numFmtId="0" fontId="0" fillId="0" borderId="0" xfId="0" applyAlignment="1" applyProtection="1">
      <alignment horizontal="center" vertical="top"/>
    </xf>
    <xf numFmtId="2" fontId="7" fillId="0" borderId="4" xfId="0" applyNumberFormat="1" applyFont="1" applyFill="1" applyBorder="1" applyAlignment="1" applyProtection="1">
      <alignment horizontal="left"/>
    </xf>
    <xf numFmtId="2" fontId="10" fillId="0" borderId="0" xfId="0" applyNumberFormat="1" applyFont="1" applyBorder="1" applyAlignment="1" applyProtection="1">
      <alignment horizontal="right"/>
    </xf>
    <xf numFmtId="2" fontId="0" fillId="0" borderId="0" xfId="0" applyNumberFormat="1" applyFill="1" applyBorder="1" applyAlignment="1" applyProtection="1">
      <alignment horizontal="left"/>
    </xf>
    <xf numFmtId="0" fontId="7" fillId="0" borderId="0" xfId="0" applyFont="1" applyProtection="1"/>
    <xf numFmtId="0" fontId="0" fillId="0" borderId="0" xfId="0" applyFont="1" applyProtection="1"/>
    <xf numFmtId="0" fontId="9" fillId="3" borderId="14" xfId="0" applyFont="1" applyFill="1" applyBorder="1" applyAlignment="1" applyProtection="1">
      <alignment horizontal="center"/>
      <protection locked="0"/>
    </xf>
    <xf numFmtId="0" fontId="15" fillId="0" borderId="0" xfId="2" quotePrefix="1" applyFill="1" applyAlignment="1" applyProtection="1">
      <alignment horizontal="center"/>
    </xf>
    <xf numFmtId="2" fontId="7" fillId="5" borderId="14" xfId="0" applyNumberFormat="1" applyFont="1" applyFill="1" applyBorder="1" applyAlignment="1" applyProtection="1">
      <alignment horizontal="center"/>
    </xf>
    <xf numFmtId="1" fontId="7" fillId="3" borderId="14" xfId="0"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2" fontId="16" fillId="0" borderId="0" xfId="0" applyNumberFormat="1" applyFont="1" applyProtection="1"/>
    <xf numFmtId="0" fontId="16" fillId="0" borderId="0" xfId="0" applyFont="1" applyProtection="1"/>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10" fillId="0" borderId="0" xfId="0" applyFont="1" applyAlignment="1" applyProtection="1">
      <alignment horizontal="right" vertical="center"/>
    </xf>
    <xf numFmtId="49" fontId="0" fillId="0" borderId="0" xfId="0" quotePrefix="1" applyNumberFormat="1" applyAlignment="1" applyProtection="1">
      <alignment horizontal="center"/>
    </xf>
    <xf numFmtId="0" fontId="9" fillId="0" borderId="0" xfId="0" applyFont="1" applyAlignment="1" applyProtection="1"/>
    <xf numFmtId="0" fontId="0" fillId="0" borderId="0" xfId="0" applyAlignment="1" applyProtection="1">
      <alignment horizontal="left"/>
    </xf>
    <xf numFmtId="0" fontId="0" fillId="0" borderId="0" xfId="0" applyAlignment="1" applyProtection="1">
      <alignment wrapText="1"/>
    </xf>
    <xf numFmtId="164" fontId="7" fillId="0" borderId="12" xfId="3" applyNumberFormat="1" applyFont="1" applyFill="1" applyBorder="1" applyAlignment="1" applyProtection="1">
      <alignment horizontal="center"/>
    </xf>
    <xf numFmtId="37" fontId="7" fillId="4" borderId="12" xfId="1" applyNumberFormat="1" applyFont="1" applyFill="1" applyBorder="1" applyAlignment="1" applyProtection="1">
      <alignment horizontal="center"/>
    </xf>
    <xf numFmtId="164" fontId="7" fillId="0" borderId="14" xfId="3" applyNumberFormat="1" applyFont="1" applyFill="1" applyBorder="1" applyAlignment="1" applyProtection="1">
      <alignment horizontal="center"/>
    </xf>
    <xf numFmtId="3" fontId="7" fillId="4" borderId="14" xfId="3" applyNumberFormat="1" applyFont="1" applyFill="1" applyBorder="1" applyAlignment="1" applyProtection="1">
      <alignment horizontal="center"/>
    </xf>
    <xf numFmtId="3" fontId="7" fillId="6" borderId="12" xfId="0" applyNumberFormat="1" applyFont="1" applyFill="1" applyBorder="1" applyAlignment="1" applyProtection="1">
      <alignment horizontal="center" vertical="center"/>
    </xf>
    <xf numFmtId="0" fontId="0" fillId="0" borderId="0" xfId="0" quotePrefix="1" applyProtection="1"/>
    <xf numFmtId="3" fontId="7" fillId="7" borderId="14" xfId="0" applyNumberFormat="1" applyFont="1" applyFill="1" applyBorder="1" applyAlignment="1" applyProtection="1">
      <alignment horizontal="center"/>
    </xf>
    <xf numFmtId="164" fontId="7" fillId="0" borderId="0" xfId="0" applyNumberFormat="1" applyFont="1" applyFill="1" applyBorder="1" applyAlignment="1" applyProtection="1">
      <alignment horizontal="center"/>
    </xf>
    <xf numFmtId="2" fontId="7" fillId="7" borderId="14" xfId="0" applyNumberFormat="1" applyFont="1" applyFill="1" applyBorder="1" applyAlignment="1" applyProtection="1">
      <alignment horizontal="center"/>
    </xf>
    <xf numFmtId="0" fontId="10" fillId="0" borderId="0" xfId="0" applyFont="1" applyFill="1" applyBorder="1" applyAlignment="1" applyProtection="1">
      <alignment horizontal="right" wrapText="1"/>
    </xf>
    <xf numFmtId="0" fontId="17" fillId="0" borderId="0" xfId="0" applyFont="1" applyFill="1" applyAlignment="1" applyProtection="1">
      <alignment horizontal="right"/>
    </xf>
    <xf numFmtId="2" fontId="7" fillId="4" borderId="14" xfId="0" applyNumberFormat="1" applyFont="1" applyFill="1" applyBorder="1" applyAlignment="1" applyProtection="1">
      <alignment horizontal="center"/>
    </xf>
    <xf numFmtId="0" fontId="2" fillId="0" borderId="0" xfId="0" applyFont="1" applyFill="1" applyAlignment="1" applyProtection="1">
      <alignment horizontal="left"/>
    </xf>
    <xf numFmtId="0" fontId="7" fillId="0" borderId="0" xfId="0" applyFont="1" applyFill="1" applyAlignment="1" applyProtection="1">
      <alignment horizontal="left"/>
    </xf>
    <xf numFmtId="0" fontId="9" fillId="8" borderId="14" xfId="0" applyFont="1" applyFill="1" applyBorder="1" applyAlignment="1" applyProtection="1">
      <alignment horizontal="center"/>
    </xf>
    <xf numFmtId="0" fontId="9" fillId="8" borderId="14" xfId="0" applyFont="1" applyFill="1" applyBorder="1" applyAlignment="1" applyProtection="1">
      <alignment horizontal="center" wrapText="1"/>
    </xf>
    <xf numFmtId="0" fontId="4" fillId="0" borderId="14" xfId="0" applyFont="1" applyBorder="1" applyAlignment="1" applyProtection="1">
      <alignment horizontal="center" vertical="center" wrapText="1"/>
    </xf>
    <xf numFmtId="0" fontId="4" fillId="0" borderId="14" xfId="0" applyFont="1" applyBorder="1" applyAlignment="1" applyProtection="1">
      <alignment horizontal="left" vertical="center" wrapText="1"/>
    </xf>
    <xf numFmtId="0" fontId="18" fillId="0" borderId="0" xfId="0" applyFont="1" applyBorder="1" applyAlignment="1" applyProtection="1">
      <alignment horizontal="center" vertical="center" wrapText="1"/>
    </xf>
    <xf numFmtId="0" fontId="4" fillId="0" borderId="1" xfId="0" applyFont="1" applyBorder="1" applyAlignment="1" applyProtection="1">
      <alignment horizontal="left" vertical="top" wrapText="1"/>
    </xf>
    <xf numFmtId="0" fontId="4" fillId="0" borderId="2" xfId="0" applyFont="1" applyBorder="1" applyAlignment="1" applyProtection="1">
      <alignment horizontal="left" vertical="top" wrapText="1"/>
    </xf>
    <xf numFmtId="0" fontId="4" fillId="0" borderId="3" xfId="0" applyFont="1" applyBorder="1" applyAlignment="1" applyProtection="1">
      <alignment horizontal="left" vertical="top" wrapText="1"/>
    </xf>
    <xf numFmtId="0" fontId="4" fillId="0" borderId="4"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6" xfId="0" applyFont="1" applyBorder="1" applyAlignment="1" applyProtection="1">
      <alignment horizontal="left" vertical="top" wrapText="1"/>
    </xf>
    <xf numFmtId="0" fontId="4" fillId="0" borderId="7" xfId="0" applyFont="1" applyBorder="1" applyAlignment="1" applyProtection="1">
      <alignment horizontal="left" vertical="top" wrapText="1"/>
    </xf>
    <xf numFmtId="0" fontId="4" fillId="0" borderId="8" xfId="0" applyFont="1" applyBorder="1" applyAlignment="1" applyProtection="1">
      <alignment horizontal="left" vertical="top" wrapText="1"/>
    </xf>
    <xf numFmtId="0" fontId="11" fillId="0" borderId="0" xfId="0" applyFont="1" applyAlignment="1" applyProtection="1">
      <alignment horizontal="left"/>
    </xf>
    <xf numFmtId="0" fontId="0" fillId="0" borderId="0" xfId="0" applyAlignment="1" applyProtection="1">
      <alignment horizontal="left"/>
    </xf>
    <xf numFmtId="0" fontId="10" fillId="0" borderId="0" xfId="0" applyFont="1" applyAlignment="1" applyProtection="1">
      <alignment wrapText="1"/>
    </xf>
    <xf numFmtId="0" fontId="0" fillId="0" borderId="0" xfId="0" applyAlignment="1" applyProtection="1">
      <alignment wrapText="1"/>
    </xf>
    <xf numFmtId="0" fontId="8" fillId="0" borderId="0" xfId="0" applyFont="1" applyFill="1" applyBorder="1" applyAlignment="1" applyProtection="1">
      <alignment horizontal="right" wrapText="1"/>
    </xf>
    <xf numFmtId="0" fontId="10" fillId="0" borderId="0" xfId="0" applyFont="1" applyFill="1" applyBorder="1" applyAlignment="1" applyProtection="1">
      <alignment horizontal="right" wrapText="1"/>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colors>
    <mruColors>
      <color rgb="FF8DB4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2</xdr:col>
      <xdr:colOff>1113932</xdr:colOff>
      <xdr:row>0</xdr:row>
      <xdr:rowOff>600001</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9525"/>
          <a:ext cx="3942857" cy="5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412376</xdr:colOff>
      <xdr:row>52</xdr:row>
      <xdr:rowOff>152400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508376" cy="10058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390525</xdr:colOff>
      <xdr:row>43</xdr:row>
      <xdr:rowOff>66675</xdr:rowOff>
    </xdr:to>
    <xdr:pic>
      <xdr:nvPicPr>
        <xdr:cNvPr id="2" name="Picture 1"/>
        <xdr:cNvPicPr>
          <a:picLocks noChangeAspect="1"/>
        </xdr:cNvPicPr>
      </xdr:nvPicPr>
      <xdr:blipFill rotWithShape="1">
        <a:blip xmlns:r="http://schemas.openxmlformats.org/officeDocument/2006/relationships" r:embed="rId1"/>
        <a:srcRect t="7765" b="10133"/>
        <a:stretch/>
      </xdr:blipFill>
      <xdr:spPr>
        <a:xfrm>
          <a:off x="0" y="0"/>
          <a:ext cx="7772400" cy="8258175"/>
        </a:xfrm>
        <a:prstGeom prst="rect">
          <a:avLst/>
        </a:prstGeom>
      </xdr:spPr>
    </xdr:pic>
    <xdr:clientData/>
  </xdr:twoCellAnchor>
  <xdr:twoCellAnchor editAs="oneCell">
    <xdr:from>
      <xdr:col>0</xdr:col>
      <xdr:colOff>0</xdr:colOff>
      <xdr:row>43</xdr:row>
      <xdr:rowOff>66674</xdr:rowOff>
    </xdr:from>
    <xdr:to>
      <xdr:col>1</xdr:col>
      <xdr:colOff>390525</xdr:colOff>
      <xdr:row>91</xdr:row>
      <xdr:rowOff>57149</xdr:rowOff>
    </xdr:to>
    <xdr:pic>
      <xdr:nvPicPr>
        <xdr:cNvPr id="3" name="Picture 2"/>
        <xdr:cNvPicPr>
          <a:picLocks noChangeAspect="1"/>
        </xdr:cNvPicPr>
      </xdr:nvPicPr>
      <xdr:blipFill rotWithShape="1">
        <a:blip xmlns:r="http://schemas.openxmlformats.org/officeDocument/2006/relationships" r:embed="rId2"/>
        <a:srcRect t="9185"/>
        <a:stretch/>
      </xdr:blipFill>
      <xdr:spPr>
        <a:xfrm>
          <a:off x="0" y="8258174"/>
          <a:ext cx="7772400" cy="9134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7"/>
  <sheetViews>
    <sheetView zoomScaleNormal="100" workbookViewId="0">
      <selection activeCell="F52" sqref="F52"/>
    </sheetView>
  </sheetViews>
  <sheetFormatPr defaultColWidth="9.140625" defaultRowHeight="15" x14ac:dyDescent="0.25"/>
  <cols>
    <col min="1" max="1" width="4.7109375" style="24" customWidth="1"/>
    <col min="2" max="2" width="37.7109375" style="4" customWidth="1"/>
    <col min="3" max="3" width="30.42578125" style="4" customWidth="1"/>
    <col min="4" max="5" width="17.7109375" style="4" customWidth="1"/>
    <col min="6" max="6" width="20" style="4" customWidth="1"/>
    <col min="7" max="7" width="22.140625" style="4" customWidth="1"/>
    <col min="8" max="8" width="9.140625" style="4"/>
    <col min="9" max="9" width="10.42578125" style="4" customWidth="1"/>
    <col min="10" max="10" width="9.85546875" style="4" customWidth="1"/>
    <col min="11" max="11" width="10.42578125" style="4" customWidth="1"/>
    <col min="12" max="16384" width="9.140625" style="4"/>
  </cols>
  <sheetData>
    <row r="1" spans="1:7" ht="59.25" customHeight="1" x14ac:dyDescent="0.3"/>
    <row r="2" spans="1:7" ht="25.5" customHeight="1" x14ac:dyDescent="0.4">
      <c r="A2" s="86" t="s">
        <v>58</v>
      </c>
      <c r="B2" s="87"/>
      <c r="C2" s="87"/>
      <c r="D2" s="87"/>
      <c r="E2" s="87"/>
      <c r="F2" s="87"/>
      <c r="G2" s="87"/>
    </row>
    <row r="3" spans="1:7" ht="4.5" customHeight="1" x14ac:dyDescent="0.3"/>
    <row r="4" spans="1:7" ht="15" customHeight="1" x14ac:dyDescent="0.25">
      <c r="A4" s="88" t="s">
        <v>28</v>
      </c>
      <c r="B4" s="89"/>
      <c r="C4" s="89"/>
      <c r="D4" s="89"/>
      <c r="E4" s="89"/>
      <c r="F4" s="89"/>
      <c r="G4" s="89"/>
    </row>
    <row r="5" spans="1:7" x14ac:dyDescent="0.25">
      <c r="A5" s="89"/>
      <c r="B5" s="89"/>
      <c r="C5" s="89"/>
      <c r="D5" s="89"/>
      <c r="E5" s="89"/>
      <c r="F5" s="89"/>
      <c r="G5" s="89"/>
    </row>
    <row r="6" spans="1:7" x14ac:dyDescent="0.25">
      <c r="A6" s="89"/>
      <c r="B6" s="89"/>
      <c r="C6" s="89"/>
      <c r="D6" s="89"/>
      <c r="E6" s="89"/>
      <c r="F6" s="89"/>
      <c r="G6" s="89"/>
    </row>
    <row r="7" spans="1:7" ht="14.45" x14ac:dyDescent="0.3">
      <c r="B7" s="57"/>
      <c r="C7" s="57"/>
      <c r="D7" s="57"/>
      <c r="E7" s="57"/>
      <c r="F7" s="57"/>
      <c r="G7" s="57"/>
    </row>
    <row r="8" spans="1:7" ht="20.25" customHeight="1" x14ac:dyDescent="0.35">
      <c r="A8" s="20" t="s">
        <v>33</v>
      </c>
      <c r="B8" s="20"/>
      <c r="C8" s="1"/>
      <c r="D8" s="2"/>
      <c r="E8" s="2"/>
      <c r="F8" s="2"/>
      <c r="G8" s="2"/>
    </row>
    <row r="9" spans="1:7" ht="15.75" x14ac:dyDescent="0.25">
      <c r="A9" s="25" t="s">
        <v>6</v>
      </c>
      <c r="B9" s="56" t="s">
        <v>0</v>
      </c>
      <c r="C9" s="41"/>
      <c r="D9" s="26"/>
      <c r="E9" s="77" t="s">
        <v>55</v>
      </c>
      <c r="F9" s="78"/>
      <c r="G9" s="79"/>
    </row>
    <row r="10" spans="1:7" ht="15.75" x14ac:dyDescent="0.25">
      <c r="A10" s="25" t="s">
        <v>7</v>
      </c>
      <c r="B10" s="56" t="s">
        <v>1</v>
      </c>
      <c r="C10" s="41"/>
      <c r="D10" s="26"/>
      <c r="E10" s="80"/>
      <c r="F10" s="81"/>
      <c r="G10" s="82"/>
    </row>
    <row r="11" spans="1:7" ht="15.75" x14ac:dyDescent="0.25">
      <c r="A11" s="25" t="s">
        <v>8</v>
      </c>
      <c r="B11" s="56" t="s">
        <v>12</v>
      </c>
      <c r="C11" s="41"/>
      <c r="D11" s="26"/>
      <c r="E11" s="80"/>
      <c r="F11" s="81"/>
      <c r="G11" s="82"/>
    </row>
    <row r="12" spans="1:7" ht="15.75" x14ac:dyDescent="0.25">
      <c r="A12" s="25" t="s">
        <v>9</v>
      </c>
      <c r="B12" s="56" t="s">
        <v>2</v>
      </c>
      <c r="C12" s="41"/>
      <c r="D12" s="26"/>
      <c r="E12" s="83"/>
      <c r="F12" s="84"/>
      <c r="G12" s="85"/>
    </row>
    <row r="13" spans="1:7" ht="18" x14ac:dyDescent="0.35">
      <c r="A13" s="27" t="s">
        <v>10</v>
      </c>
      <c r="B13" s="3" t="s">
        <v>35</v>
      </c>
      <c r="C13" s="44"/>
      <c r="D13" s="28"/>
      <c r="G13" s="5"/>
    </row>
    <row r="14" spans="1:7" ht="18" x14ac:dyDescent="0.35">
      <c r="A14" s="54" t="s">
        <v>11</v>
      </c>
      <c r="B14" s="3" t="s">
        <v>56</v>
      </c>
      <c r="C14" s="43" t="e">
        <f>VLOOKUP(C13,'lookup tables'!A2:B8,2,FALSE)</f>
        <v>#N/A</v>
      </c>
      <c r="D14" s="28"/>
      <c r="G14" s="5"/>
    </row>
    <row r="15" spans="1:7" ht="18" x14ac:dyDescent="0.3">
      <c r="A15" s="25" t="s">
        <v>57</v>
      </c>
      <c r="B15" s="3" t="s">
        <v>52</v>
      </c>
      <c r="C15" s="44"/>
      <c r="D15" s="29"/>
      <c r="G15" s="42" t="s">
        <v>29</v>
      </c>
    </row>
    <row r="16" spans="1:7" ht="14.45" x14ac:dyDescent="0.3">
      <c r="B16" s="18"/>
      <c r="D16" s="29"/>
      <c r="G16" s="5"/>
    </row>
    <row r="17" spans="1:7" ht="20.25" customHeight="1" x14ac:dyDescent="0.35">
      <c r="A17" s="25" t="s">
        <v>67</v>
      </c>
      <c r="B17" s="51"/>
      <c r="C17" s="52"/>
      <c r="E17" s="52" t="s">
        <v>53</v>
      </c>
      <c r="F17" s="43" t="str">
        <f>IF(ISBLANK(C13),"",C15/C14)</f>
        <v/>
      </c>
      <c r="G17" s="5"/>
    </row>
    <row r="18" spans="1:7" ht="14.45" x14ac:dyDescent="0.3">
      <c r="B18" s="18"/>
      <c r="D18" s="29"/>
      <c r="F18" s="53" t="s">
        <v>68</v>
      </c>
      <c r="G18" s="5"/>
    </row>
    <row r="19" spans="1:7" ht="14.45" x14ac:dyDescent="0.3">
      <c r="B19" s="18"/>
      <c r="D19" s="29"/>
      <c r="F19" s="53" t="s">
        <v>36</v>
      </c>
      <c r="G19" s="5"/>
    </row>
    <row r="20" spans="1:7" ht="20.25" customHeight="1" x14ac:dyDescent="0.3">
      <c r="B20" s="18"/>
      <c r="D20" s="29"/>
      <c r="G20" s="5"/>
    </row>
    <row r="21" spans="1:7" ht="18" x14ac:dyDescent="0.35">
      <c r="A21" s="1" t="s">
        <v>69</v>
      </c>
      <c r="B21" s="6"/>
      <c r="C21" s="6"/>
      <c r="D21" s="7"/>
      <c r="E21" s="7"/>
      <c r="F21" s="7"/>
      <c r="G21" s="7"/>
    </row>
    <row r="22" spans="1:7" ht="18" x14ac:dyDescent="0.35">
      <c r="A22" s="25" t="s">
        <v>13</v>
      </c>
      <c r="B22" s="17" t="s">
        <v>17</v>
      </c>
      <c r="C22" s="41"/>
      <c r="D22" s="30"/>
      <c r="E22" s="8"/>
      <c r="F22" s="8"/>
      <c r="G22" s="8"/>
    </row>
    <row r="23" spans="1:7" ht="18.75" customHeight="1" thickBot="1" x14ac:dyDescent="0.35">
      <c r="B23" s="16" t="s">
        <v>70</v>
      </c>
      <c r="C23" s="56"/>
    </row>
    <row r="24" spans="1:7" ht="34.5" customHeight="1" thickBot="1" x14ac:dyDescent="0.35">
      <c r="B24" s="9" t="s">
        <v>3</v>
      </c>
      <c r="C24" s="10" t="s">
        <v>5</v>
      </c>
      <c r="D24" s="10" t="s">
        <v>71</v>
      </c>
      <c r="E24" s="10" t="s">
        <v>72</v>
      </c>
    </row>
    <row r="25" spans="1:7" ht="18" x14ac:dyDescent="0.35">
      <c r="A25" s="25" t="s">
        <v>14</v>
      </c>
      <c r="B25" s="11" t="s">
        <v>73</v>
      </c>
      <c r="C25" s="22"/>
      <c r="D25" s="58">
        <v>1</v>
      </c>
      <c r="E25" s="59" t="str">
        <f>IF(OR(ISBLANK(C25),ISTEXT(C25)),"",C25*D25)</f>
        <v/>
      </c>
    </row>
    <row r="26" spans="1:7" ht="18.75" x14ac:dyDescent="0.3">
      <c r="A26" s="25" t="s">
        <v>15</v>
      </c>
      <c r="B26" s="12" t="s">
        <v>74</v>
      </c>
      <c r="C26" s="23"/>
      <c r="D26" s="60">
        <v>0.1</v>
      </c>
      <c r="E26" s="61" t="str">
        <f>IF(OR(ISBLANK(C26),ISTEXT(C26)),"",C26*D26)</f>
        <v/>
      </c>
    </row>
    <row r="27" spans="1:7" ht="18.75" x14ac:dyDescent="0.25">
      <c r="B27" s="13" t="s">
        <v>20</v>
      </c>
      <c r="C27" s="62" t="str">
        <f>IF(AND(ISBLANK(C25),ISBLANK(C26)),"",SUM(C25:C26))</f>
        <v/>
      </c>
      <c r="D27" s="14"/>
      <c r="E27" s="14"/>
    </row>
    <row r="28" spans="1:7" ht="20.25" customHeight="1" x14ac:dyDescent="0.3">
      <c r="A28" s="63" t="s">
        <v>16</v>
      </c>
      <c r="C28" s="15"/>
      <c r="D28" s="15" t="s">
        <v>75</v>
      </c>
      <c r="E28" s="64" t="str">
        <f>IF(AND(ISTEXT(E25),ISTEXT(E26)),"",SUM(E25:E26))</f>
        <v/>
      </c>
      <c r="F28" s="39" t="s">
        <v>30</v>
      </c>
    </row>
    <row r="29" spans="1:7" ht="4.9000000000000004" customHeight="1" x14ac:dyDescent="0.3">
      <c r="A29" s="63"/>
      <c r="C29" s="15"/>
      <c r="D29" s="15"/>
      <c r="E29" s="15"/>
      <c r="F29" s="65"/>
    </row>
    <row r="30" spans="1:7" ht="5.45" customHeight="1" x14ac:dyDescent="0.25">
      <c r="A30" s="4"/>
    </row>
    <row r="31" spans="1:7" ht="18.75" x14ac:dyDescent="0.3">
      <c r="A31" s="1" t="s">
        <v>21</v>
      </c>
      <c r="B31" s="21"/>
      <c r="C31" s="6"/>
      <c r="D31" s="7"/>
      <c r="E31" s="7"/>
      <c r="F31" s="7"/>
      <c r="G31" s="7"/>
    </row>
    <row r="32" spans="1:7" ht="11.25" customHeight="1" x14ac:dyDescent="0.25"/>
    <row r="33" spans="1:12" ht="17.25" customHeight="1" x14ac:dyDescent="0.25">
      <c r="B33" s="55" t="s">
        <v>84</v>
      </c>
    </row>
    <row r="34" spans="1:12" ht="30" customHeight="1" x14ac:dyDescent="0.25">
      <c r="B34" s="72" t="s">
        <v>48</v>
      </c>
      <c r="C34" s="73" t="s">
        <v>82</v>
      </c>
      <c r="D34" s="73" t="s">
        <v>83</v>
      </c>
    </row>
    <row r="35" spans="1:12" x14ac:dyDescent="0.25">
      <c r="B35" s="74">
        <v>1</v>
      </c>
      <c r="C35" s="75" t="s">
        <v>41</v>
      </c>
      <c r="D35" s="74" t="s">
        <v>59</v>
      </c>
      <c r="E35" s="76">
        <v>2.04</v>
      </c>
    </row>
    <row r="36" spans="1:12" x14ac:dyDescent="0.25">
      <c r="B36" s="74">
        <v>2</v>
      </c>
      <c r="C36" s="75" t="s">
        <v>42</v>
      </c>
      <c r="D36" s="74" t="s">
        <v>61</v>
      </c>
      <c r="E36" s="76">
        <v>0.86</v>
      </c>
    </row>
    <row r="37" spans="1:12" x14ac:dyDescent="0.25">
      <c r="B37" s="74">
        <v>3</v>
      </c>
      <c r="C37" s="75" t="s">
        <v>43</v>
      </c>
      <c r="D37" s="74" t="s">
        <v>62</v>
      </c>
      <c r="E37" s="76">
        <v>0.82</v>
      </c>
    </row>
    <row r="38" spans="1:12" ht="15.75" customHeight="1" x14ac:dyDescent="0.25">
      <c r="B38" s="74">
        <v>4</v>
      </c>
      <c r="C38" s="75" t="s">
        <v>44</v>
      </c>
      <c r="D38" s="74" t="s">
        <v>60</v>
      </c>
      <c r="E38" s="76">
        <v>0.64</v>
      </c>
    </row>
    <row r="39" spans="1:12" x14ac:dyDescent="0.25">
      <c r="B39" s="74">
        <v>5</v>
      </c>
      <c r="C39" s="75" t="s">
        <v>45</v>
      </c>
      <c r="D39" s="74" t="s">
        <v>63</v>
      </c>
      <c r="E39" s="76">
        <v>0.73</v>
      </c>
      <c r="G39" s="14"/>
    </row>
    <row r="40" spans="1:12" x14ac:dyDescent="0.25">
      <c r="B40" s="74">
        <v>6</v>
      </c>
      <c r="C40" s="75" t="s">
        <v>46</v>
      </c>
      <c r="D40" s="74" t="s">
        <v>64</v>
      </c>
      <c r="E40" s="76">
        <v>0.85</v>
      </c>
      <c r="G40" s="49"/>
      <c r="H40" s="50"/>
      <c r="I40" s="50"/>
      <c r="J40" s="50"/>
    </row>
    <row r="41" spans="1:12" x14ac:dyDescent="0.25">
      <c r="B41" s="74">
        <v>7</v>
      </c>
      <c r="C41" s="75" t="s">
        <v>47</v>
      </c>
      <c r="D41" s="74" t="s">
        <v>65</v>
      </c>
      <c r="E41" s="76">
        <v>0.72</v>
      </c>
      <c r="G41" s="49"/>
      <c r="H41" s="50"/>
      <c r="I41" s="50"/>
      <c r="J41" s="50"/>
    </row>
    <row r="42" spans="1:12" ht="12" customHeight="1" x14ac:dyDescent="0.25">
      <c r="B42" s="31"/>
      <c r="C42" s="32"/>
      <c r="D42" s="33"/>
      <c r="E42" s="33"/>
      <c r="F42" s="33"/>
      <c r="G42" s="33"/>
    </row>
    <row r="43" spans="1:12" ht="18.75" customHeight="1" x14ac:dyDescent="0.3">
      <c r="A43" s="34" t="s">
        <v>18</v>
      </c>
      <c r="B43" s="90" t="s">
        <v>76</v>
      </c>
      <c r="C43" s="90"/>
      <c r="D43" s="90"/>
      <c r="E43" s="90"/>
      <c r="F43" s="66" t="e">
        <f>VLOOKUP(C13,B35:E41,4,FALSE)</f>
        <v>#N/A</v>
      </c>
      <c r="G43" s="36" t="s">
        <v>4</v>
      </c>
    </row>
    <row r="44" spans="1:12" ht="13.5" customHeight="1" x14ac:dyDescent="0.25">
      <c r="A44" s="35"/>
      <c r="B44" s="91" t="s">
        <v>77</v>
      </c>
      <c r="C44" s="91"/>
      <c r="D44" s="91"/>
      <c r="E44" s="91"/>
      <c r="F44" s="67"/>
      <c r="G44" s="33"/>
      <c r="I44" s="68" t="s">
        <v>24</v>
      </c>
      <c r="J44" s="68" t="s">
        <v>25</v>
      </c>
      <c r="K44" s="68" t="s">
        <v>26</v>
      </c>
      <c r="L44" s="68" t="s">
        <v>27</v>
      </c>
    </row>
    <row r="45" spans="1:12" ht="9.75" customHeight="1" x14ac:dyDescent="0.25">
      <c r="B45" s="31"/>
      <c r="C45" s="32"/>
      <c r="D45" s="33"/>
      <c r="E45" s="37"/>
      <c r="F45" s="33"/>
      <c r="G45" s="38"/>
    </row>
    <row r="46" spans="1:12" ht="18.75" x14ac:dyDescent="0.3">
      <c r="A46" s="25" t="s">
        <v>19</v>
      </c>
      <c r="B46" s="31"/>
      <c r="C46" s="32"/>
      <c r="D46" s="33"/>
      <c r="E46" s="15" t="s">
        <v>54</v>
      </c>
      <c r="F46" s="66" t="e">
        <f>IF(ISTEXT(F43),"",F43*F17)</f>
        <v>#N/A</v>
      </c>
      <c r="G46" s="36" t="s">
        <v>4</v>
      </c>
    </row>
    <row r="47" spans="1:12" ht="13.5" customHeight="1" x14ac:dyDescent="0.25">
      <c r="B47" s="31"/>
      <c r="C47" s="32"/>
      <c r="D47" s="33"/>
      <c r="E47" s="37" t="s">
        <v>78</v>
      </c>
      <c r="F47" s="33"/>
      <c r="G47" s="33"/>
    </row>
    <row r="48" spans="1:12" ht="12" customHeight="1" x14ac:dyDescent="0.25">
      <c r="B48" s="31"/>
      <c r="C48" s="32"/>
      <c r="D48" s="33"/>
      <c r="E48" s="33"/>
      <c r="F48" s="37"/>
      <c r="G48" s="33"/>
    </row>
    <row r="49" spans="1:8" ht="18.75" x14ac:dyDescent="0.3">
      <c r="A49" s="25" t="s">
        <v>50</v>
      </c>
      <c r="E49" s="15" t="s">
        <v>22</v>
      </c>
      <c r="F49" s="64" t="e">
        <f>IF(ISTEXT(F46),"",E28*(F46/12))</f>
        <v>#VALUE!</v>
      </c>
      <c r="G49" s="39" t="s">
        <v>23</v>
      </c>
    </row>
    <row r="50" spans="1:8" ht="12" customHeight="1" x14ac:dyDescent="0.25">
      <c r="A50" s="40"/>
      <c r="B50" s="40"/>
      <c r="C50" s="40"/>
      <c r="D50" s="40"/>
      <c r="E50" s="19" t="s">
        <v>79</v>
      </c>
      <c r="F50" s="40"/>
      <c r="G50" s="40"/>
    </row>
    <row r="51" spans="1:8" ht="12" customHeight="1" x14ac:dyDescent="0.25">
      <c r="A51" s="40"/>
      <c r="B51" s="40"/>
      <c r="C51" s="40"/>
      <c r="D51" s="40"/>
      <c r="E51" s="19"/>
      <c r="F51" s="40"/>
      <c r="G51" s="40"/>
    </row>
    <row r="52" spans="1:8" ht="21.6" customHeight="1" x14ac:dyDescent="0.3">
      <c r="A52" s="25" t="s">
        <v>51</v>
      </c>
      <c r="E52" s="15" t="s">
        <v>34</v>
      </c>
      <c r="F52" s="23"/>
      <c r="G52" s="39" t="s">
        <v>30</v>
      </c>
      <c r="H52" s="39"/>
    </row>
    <row r="53" spans="1:8" s="40" customFormat="1" x14ac:dyDescent="0.25">
      <c r="A53" s="4"/>
      <c r="B53" s="4"/>
      <c r="C53" s="4"/>
      <c r="D53" s="4"/>
      <c r="E53" s="4"/>
      <c r="F53" s="4"/>
      <c r="G53" s="4"/>
    </row>
    <row r="54" spans="1:8" ht="18" customHeight="1" x14ac:dyDescent="0.3">
      <c r="A54" s="25" t="s">
        <v>66</v>
      </c>
      <c r="E54" s="15" t="s">
        <v>80</v>
      </c>
      <c r="F54" s="69" t="str">
        <f>IFERROR((F49/0.35)/F52,"")</f>
        <v/>
      </c>
      <c r="G54" s="39" t="s">
        <v>31</v>
      </c>
    </row>
    <row r="55" spans="1:8" x14ac:dyDescent="0.25">
      <c r="A55" s="4"/>
      <c r="E55" s="19" t="s">
        <v>32</v>
      </c>
    </row>
    <row r="56" spans="1:8" ht="12" customHeight="1" x14ac:dyDescent="0.25">
      <c r="A56" s="4"/>
      <c r="E56" s="19" t="s">
        <v>81</v>
      </c>
    </row>
    <row r="57" spans="1:8" ht="18.75" x14ac:dyDescent="0.3">
      <c r="A57" s="70"/>
      <c r="B57" s="71"/>
      <c r="C57" s="71"/>
      <c r="D57" s="8"/>
      <c r="E57" s="8"/>
      <c r="F57" s="8"/>
      <c r="G57" s="8"/>
    </row>
  </sheetData>
  <sheetProtection password="CC19" sheet="1" objects="1" scenarios="1"/>
  <mergeCells count="5">
    <mergeCell ref="E9:G12"/>
    <mergeCell ref="A2:G2"/>
    <mergeCell ref="A4:G6"/>
    <mergeCell ref="B43:E43"/>
    <mergeCell ref="B44:E44"/>
  </mergeCells>
  <dataValidations count="1">
    <dataValidation type="list" errorStyle="warning" allowBlank="1" showErrorMessage="1" errorTitle="Rainfall Region" error="Please choose from Regions 1 thru 7." sqref="C13">
      <formula1>Rainfall_Region</formula1>
    </dataValidation>
  </dataValidations>
  <hyperlinks>
    <hyperlink ref="G15" location="'Rainfall Region Map'!A1" display="Click here for map"/>
  </hyperlinks>
  <printOptions horizontalCentered="1"/>
  <pageMargins left="0.25" right="0.25" top="0.75" bottom="0.75" header="0.3" footer="0.3"/>
  <pageSetup scale="68" fitToHeight="0" orientation="portrait" r:id="rId1"/>
  <headerFooter>
    <oddFooter>&amp;L&amp;9&amp;A&amp;C&amp;P&amp;RRevised May 2013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heetViews>
  <sheetFormatPr defaultRowHeight="15" x14ac:dyDescent="0.25"/>
  <sheetData/>
  <pageMargins left="0.7" right="0.7" top="0.75" bottom="0.75" header="0.3" footer="0.3"/>
  <pageSetup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F43" sqref="F43"/>
    </sheetView>
  </sheetViews>
  <sheetFormatPr defaultRowHeight="15" x14ac:dyDescent="0.25"/>
  <cols>
    <col min="1" max="1" width="110.7109375" customWidth="1"/>
  </cols>
  <sheetData>
    <row r="1" x14ac:dyDescent="0.3"/>
  </sheetData>
  <pageMargins left="0.7" right="0.7" top="0.5" bottom="0.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E25" sqref="E25"/>
    </sheetView>
  </sheetViews>
  <sheetFormatPr defaultRowHeight="15" x14ac:dyDescent="0.25"/>
  <cols>
    <col min="1" max="1" width="14.42578125" bestFit="1" customWidth="1"/>
    <col min="2" max="2" width="17.5703125" customWidth="1"/>
    <col min="3" max="5" width="15.140625" bestFit="1" customWidth="1"/>
    <col min="6" max="6" width="16.140625" bestFit="1" customWidth="1"/>
  </cols>
  <sheetData>
    <row r="1" spans="1:6" x14ac:dyDescent="0.3">
      <c r="A1" s="47" t="s">
        <v>35</v>
      </c>
      <c r="B1" s="48" t="s">
        <v>49</v>
      </c>
      <c r="C1" s="48" t="s">
        <v>37</v>
      </c>
      <c r="D1" s="48" t="s">
        <v>38</v>
      </c>
      <c r="E1" s="48" t="s">
        <v>39</v>
      </c>
      <c r="F1" s="48" t="s">
        <v>40</v>
      </c>
    </row>
    <row r="2" spans="1:6" x14ac:dyDescent="0.3">
      <c r="A2" s="46">
        <v>1</v>
      </c>
      <c r="B2" s="45">
        <v>55.9</v>
      </c>
      <c r="C2" s="45">
        <v>0.51</v>
      </c>
      <c r="D2" s="45">
        <v>1.02</v>
      </c>
      <c r="E2" s="45">
        <v>1.53</v>
      </c>
      <c r="F2" s="45">
        <v>2.04</v>
      </c>
    </row>
    <row r="3" spans="1:6" x14ac:dyDescent="0.3">
      <c r="A3" s="46">
        <v>2</v>
      </c>
      <c r="B3" s="45">
        <v>24.4</v>
      </c>
      <c r="C3" s="45">
        <v>0.21</v>
      </c>
      <c r="D3" s="45">
        <v>0.42</v>
      </c>
      <c r="E3" s="45">
        <v>0.64</v>
      </c>
      <c r="F3" s="45">
        <v>0.86</v>
      </c>
    </row>
    <row r="4" spans="1:6" x14ac:dyDescent="0.3">
      <c r="A4" s="46">
        <v>3</v>
      </c>
      <c r="B4" s="45">
        <v>25.9</v>
      </c>
      <c r="C4" s="45">
        <v>0.2</v>
      </c>
      <c r="D4" s="45">
        <v>0.41</v>
      </c>
      <c r="E4" s="45">
        <v>0.6</v>
      </c>
      <c r="F4" s="45">
        <v>0.82</v>
      </c>
    </row>
    <row r="5" spans="1:6" x14ac:dyDescent="0.3">
      <c r="A5" s="46">
        <v>4</v>
      </c>
      <c r="B5" s="45">
        <v>14.6</v>
      </c>
      <c r="C5" s="45">
        <v>0.16</v>
      </c>
      <c r="D5" s="45">
        <v>0.32</v>
      </c>
      <c r="E5" s="45">
        <v>0.49</v>
      </c>
      <c r="F5" s="45">
        <v>0.64</v>
      </c>
    </row>
    <row r="6" spans="1:6" x14ac:dyDescent="0.3">
      <c r="A6" s="46">
        <v>5</v>
      </c>
      <c r="B6" s="45">
        <v>21</v>
      </c>
      <c r="C6" s="45">
        <v>0.18</v>
      </c>
      <c r="D6" s="45">
        <v>0.36</v>
      </c>
      <c r="E6" s="45">
        <v>0.54</v>
      </c>
      <c r="F6" s="45">
        <v>0.73</v>
      </c>
    </row>
    <row r="7" spans="1:6" x14ac:dyDescent="0.3">
      <c r="A7" s="46">
        <v>6</v>
      </c>
      <c r="B7" s="45">
        <v>20.100000000000001</v>
      </c>
      <c r="C7" s="45">
        <v>0.21</v>
      </c>
      <c r="D7" s="45">
        <v>0.42</v>
      </c>
      <c r="E7" s="45">
        <v>0.63</v>
      </c>
      <c r="F7" s="45">
        <v>0.85</v>
      </c>
    </row>
    <row r="8" spans="1:6" x14ac:dyDescent="0.3">
      <c r="A8" s="46">
        <v>7</v>
      </c>
      <c r="B8" s="45">
        <v>19.3</v>
      </c>
      <c r="C8" s="45">
        <v>0.18</v>
      </c>
      <c r="D8" s="45">
        <v>0.35</v>
      </c>
      <c r="E8" s="45">
        <v>0.53</v>
      </c>
      <c r="F8" s="45">
        <v>0.72</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Volume (80% Capture)</vt:lpstr>
      <vt:lpstr>Rainfall Region Map</vt:lpstr>
      <vt:lpstr>Guidance from Chapter 5</vt:lpstr>
      <vt:lpstr>lookup tables</vt:lpstr>
      <vt:lpstr>'Guidance from Chapter 5'!Print_Area</vt:lpstr>
      <vt:lpstr>'Volume (80% Capture)'!Print_Area</vt:lpstr>
      <vt:lpstr>Rainfall_Region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Prickett</dc:creator>
  <cp:lastModifiedBy>Quan Lu</cp:lastModifiedBy>
  <cp:lastPrinted>2014-06-04T21:37:20Z</cp:lastPrinted>
  <dcterms:created xsi:type="dcterms:W3CDTF">2012-12-21T15:57:29Z</dcterms:created>
  <dcterms:modified xsi:type="dcterms:W3CDTF">2015-02-12T19:10:40Z</dcterms:modified>
</cp:coreProperties>
</file>